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400" windowHeight="11760" activeTab="0"/>
  </bookViews>
  <sheets>
    <sheet name=" งบทดลอง" sheetId="1" r:id="rId1"/>
    <sheet name="รับจ่ายเงินสด" sheetId="2" r:id="rId2"/>
  </sheets>
  <definedNames>
    <definedName name="_xlnm.Print_Area" localSheetId="0">' งบทดลอง'!$A$1:$D$76</definedName>
    <definedName name="_xlnm.Print_Area" localSheetId="1">'รับจ่ายเงินสด'!$A$1:$E$129</definedName>
  </definedNames>
  <calcPr fullCalcOnLoad="1"/>
</workbook>
</file>

<file path=xl/sharedStrings.xml><?xml version="1.0" encoding="utf-8"?>
<sst xmlns="http://schemas.openxmlformats.org/spreadsheetml/2006/main" count="183" uniqueCount="131">
  <si>
    <r>
      <t xml:space="preserve"> </t>
    </r>
    <r>
      <rPr>
        <b/>
        <sz val="16"/>
        <rFont val="TH SarabunPSK"/>
        <family val="2"/>
      </rPr>
      <t>องค์การบริหารส่วนจังหวัดสมุทรสาคร</t>
    </r>
  </si>
  <si>
    <t xml:space="preserve">     เดือน    </t>
  </si>
  <si>
    <t>ตุลาคม  2557</t>
  </si>
  <si>
    <t>รายงาน รับ - จ่าย  เงินสด</t>
  </si>
  <si>
    <t>ปีงบประมาณ….2558….</t>
  </si>
  <si>
    <t xml:space="preserve"> </t>
  </si>
  <si>
    <t>จนถึงปัจจุบัน</t>
  </si>
  <si>
    <t>เดือนนี้</t>
  </si>
  <si>
    <t>ประมาณการ</t>
  </si>
  <si>
    <t>เกิดขึ้นจริง</t>
  </si>
  <si>
    <t>รายการ</t>
  </si>
  <si>
    <t>รหัสบัญชี</t>
  </si>
  <si>
    <t xml:space="preserve"> เกิดขึ้นจริง</t>
  </si>
  <si>
    <t>บาท</t>
  </si>
  <si>
    <t xml:space="preserve"> ยอดยกมา</t>
  </si>
  <si>
    <r>
      <t xml:space="preserve"> </t>
    </r>
    <r>
      <rPr>
        <u val="single"/>
        <sz val="16"/>
        <rFont val="TH SarabunPSK"/>
        <family val="2"/>
      </rPr>
      <t>รายรับ</t>
    </r>
    <r>
      <rPr>
        <sz val="16"/>
        <rFont val="TH SarabunPSK"/>
        <family val="2"/>
      </rPr>
      <t xml:space="preserve">  (หมายเหตุ 1)</t>
    </r>
  </si>
  <si>
    <t xml:space="preserve"> ภาษีอากร</t>
  </si>
  <si>
    <t>0100</t>
  </si>
  <si>
    <t xml:space="preserve"> ค่าธรรมเนียม ค่าปรับและใบอนุญาต</t>
  </si>
  <si>
    <t>0120</t>
  </si>
  <si>
    <t xml:space="preserve"> รายได้จากทรัพย์สิน</t>
  </si>
  <si>
    <t>0200</t>
  </si>
  <si>
    <t xml:space="preserve"> รายได้เบ็ดเตล็ด</t>
  </si>
  <si>
    <t>0300</t>
  </si>
  <si>
    <t xml:space="preserve"> รายได้จากทุน</t>
  </si>
  <si>
    <t>0350</t>
  </si>
  <si>
    <t xml:space="preserve"> ภาษีจัดสรร</t>
  </si>
  <si>
    <t>1000</t>
  </si>
  <si>
    <t>-</t>
  </si>
  <si>
    <t xml:space="preserve"> เงินอุดหนุนทั่วไป</t>
  </si>
  <si>
    <t>2000</t>
  </si>
  <si>
    <t>เงินอุดหนุนเฉพาะกิจ</t>
  </si>
  <si>
    <t>3000</t>
  </si>
  <si>
    <t xml:space="preserve"> เงินฝากสมทบทุนส่งเสริมอาชีพ</t>
  </si>
  <si>
    <t>014</t>
  </si>
  <si>
    <t xml:space="preserve"> ลูกหนี้เงินยืมเงินงบประมาณ</t>
  </si>
  <si>
    <t>090</t>
  </si>
  <si>
    <t xml:space="preserve"> เงินสะสม</t>
  </si>
  <si>
    <t xml:space="preserve"> ลูกหนี้เงินยืมเงินสะสม</t>
  </si>
  <si>
    <t>704</t>
  </si>
  <si>
    <t xml:space="preserve"> เงินรับฝาก (หมายเหตุ 2)</t>
  </si>
  <si>
    <t>900</t>
  </si>
  <si>
    <t>รวมรายรับ</t>
  </si>
  <si>
    <t>- 2 -</t>
  </si>
  <si>
    <r>
      <rPr>
        <b/>
        <sz val="14"/>
        <rFont val="TH SarabunPSK"/>
        <family val="2"/>
      </rPr>
      <t xml:space="preserve"> </t>
    </r>
    <r>
      <rPr>
        <b/>
        <u val="single"/>
        <sz val="14"/>
        <rFont val="TH SarabunPSK"/>
        <family val="2"/>
      </rPr>
      <t>รายจ่าย</t>
    </r>
  </si>
  <si>
    <t>งบกลาง</t>
  </si>
  <si>
    <t xml:space="preserve"> งบกลาง</t>
  </si>
  <si>
    <t>5000</t>
  </si>
  <si>
    <t xml:space="preserve"> เงินเดือน</t>
  </si>
  <si>
    <t>5100</t>
  </si>
  <si>
    <t xml:space="preserve"> ค่าจ้างประจำ</t>
  </si>
  <si>
    <t>5120</t>
  </si>
  <si>
    <t xml:space="preserve"> ค่าจ้างชั่วคราว</t>
  </si>
  <si>
    <t>5130</t>
  </si>
  <si>
    <t xml:space="preserve"> ค่าตอบแทน</t>
  </si>
  <si>
    <t>5200</t>
  </si>
  <si>
    <t xml:space="preserve"> ค่าใช้สอย</t>
  </si>
  <si>
    <t>5250</t>
  </si>
  <si>
    <t xml:space="preserve"> ค่าวัสดุ</t>
  </si>
  <si>
    <t>5270</t>
  </si>
  <si>
    <t xml:space="preserve"> ค่าสาธารณูปโภค</t>
  </si>
  <si>
    <t>5300</t>
  </si>
  <si>
    <t xml:space="preserve"> เงินอุดหนุน</t>
  </si>
  <si>
    <t>5400</t>
  </si>
  <si>
    <t xml:space="preserve"> ค่าครุภัณฑ์</t>
  </si>
  <si>
    <t>5450</t>
  </si>
  <si>
    <t xml:space="preserve"> ค่าที่ดินและสิ่งก่อสร้าง</t>
  </si>
  <si>
    <t>5500</t>
  </si>
  <si>
    <t xml:space="preserve"> รายจ่ายอื่น</t>
  </si>
  <si>
    <t>5550</t>
  </si>
  <si>
    <t>6000</t>
  </si>
  <si>
    <t>6100</t>
  </si>
  <si>
    <t>6120</t>
  </si>
  <si>
    <t>6130</t>
  </si>
  <si>
    <t>6200</t>
  </si>
  <si>
    <t>6250</t>
  </si>
  <si>
    <t>6270</t>
  </si>
  <si>
    <t>6300</t>
  </si>
  <si>
    <t>6500</t>
  </si>
  <si>
    <t>7000</t>
  </si>
  <si>
    <t xml:space="preserve"> รายจ่ายค้างจ่าย  (หมายเหตุ 3)</t>
  </si>
  <si>
    <t>600</t>
  </si>
  <si>
    <t xml:space="preserve"> รายจ่ายผัดส่งใบสำคัญ</t>
  </si>
  <si>
    <t>601</t>
  </si>
  <si>
    <t>700</t>
  </si>
  <si>
    <t xml:space="preserve"> เงินสมทบทุนส่งเสริมอาชีพ</t>
  </si>
  <si>
    <t>912</t>
  </si>
  <si>
    <t>รวมรายจ่าย</t>
  </si>
  <si>
    <t xml:space="preserve">       รายรับ       สูงกว่า    รายจ่าย</t>
  </si>
  <si>
    <t>ยอดยกไป</t>
  </si>
  <si>
    <t>องค์การบริหารส่วนจังหวัดสมุทรสาคร</t>
  </si>
  <si>
    <t>งบทดลอง</t>
  </si>
  <si>
    <t>ณ วันที่  31  ตุลาคม  2557</t>
  </si>
  <si>
    <t>เดบิท</t>
  </si>
  <si>
    <t>เครดิต</t>
  </si>
  <si>
    <t xml:space="preserve">  เงินสด</t>
  </si>
  <si>
    <t>010</t>
  </si>
  <si>
    <t xml:space="preserve">  เงินฝากสมทบทุนส่งเสริมอาชีพ</t>
  </si>
  <si>
    <t xml:space="preserve">  เงินฝากธนาคาร   ประเภท  -  ออมทรัพย์ </t>
  </si>
  <si>
    <t>022</t>
  </si>
  <si>
    <t xml:space="preserve">  เงินฝากธนาคาร   ประเภท  -  ประจำ  </t>
  </si>
  <si>
    <t>023</t>
  </si>
  <si>
    <t xml:space="preserve">  เงินฝาก กสอ.</t>
  </si>
  <si>
    <t>701</t>
  </si>
  <si>
    <t xml:space="preserve">  ลูกหนี้เงินยืมเงินสะสม</t>
  </si>
  <si>
    <t xml:space="preserve">  งบกลาง</t>
  </si>
  <si>
    <t>000</t>
  </si>
  <si>
    <t xml:space="preserve">  เงินเดือน</t>
  </si>
  <si>
    <t>100</t>
  </si>
  <si>
    <t xml:space="preserve">  ค่าจ้างประจำ</t>
  </si>
  <si>
    <t>120</t>
  </si>
  <si>
    <t xml:space="preserve">  ค่าจ้างชั่วคราว</t>
  </si>
  <si>
    <t>130</t>
  </si>
  <si>
    <t xml:space="preserve">  ค่าตอบแทน</t>
  </si>
  <si>
    <t>200</t>
  </si>
  <si>
    <t xml:space="preserve">  ค่าใช้สอย</t>
  </si>
  <si>
    <t>250</t>
  </si>
  <si>
    <t xml:space="preserve">  ค่าวัสดุ</t>
  </si>
  <si>
    <t>270</t>
  </si>
  <si>
    <t xml:space="preserve">  ค่าสาธารณูปโภค</t>
  </si>
  <si>
    <t>300</t>
  </si>
  <si>
    <t xml:space="preserve">  เงินอุดหนุน</t>
  </si>
  <si>
    <t>400</t>
  </si>
  <si>
    <t xml:space="preserve">  รายรับ  (หมายเหตุ 1)</t>
  </si>
  <si>
    <t>821</t>
  </si>
  <si>
    <t xml:space="preserve">  เงินรับฝาก  (หมายเหตุ 2)</t>
  </si>
  <si>
    <t xml:space="preserve">  รายจ่ายค้างจ่าย  (หมายเหตุ 3)</t>
  </si>
  <si>
    <t xml:space="preserve">  รายจ่ายรอจ่าย</t>
  </si>
  <si>
    <t xml:space="preserve">  เงินสมทบทุนส่งเสริมอาชีพ</t>
  </si>
  <si>
    <t xml:space="preserve">  เงินสะสม</t>
  </si>
  <si>
    <t xml:space="preserve">  เงินทุนสำรองเงินสะสม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</si>
</sst>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6"/>
      <name val="AngsanaUPC"/>
      <family val="0"/>
    </font>
    <font>
      <sz val="11"/>
      <color indexed="8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u val="single"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double"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/>
    </xf>
    <xf numFmtId="4" fontId="2" fillId="0" borderId="14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4" fontId="2" fillId="0" borderId="16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/>
    </xf>
    <xf numFmtId="49" fontId="2" fillId="0" borderId="16" xfId="0" applyNumberFormat="1" applyFont="1" applyBorder="1" applyAlignment="1">
      <alignment horizontal="center"/>
    </xf>
    <xf numFmtId="43" fontId="2" fillId="0" borderId="16" xfId="36" applyFont="1" applyBorder="1" applyAlignment="1">
      <alignment horizontal="right"/>
    </xf>
    <xf numFmtId="4" fontId="2" fillId="0" borderId="16" xfId="0" applyNumberFormat="1" applyFont="1" applyBorder="1" applyAlignment="1">
      <alignment horizontal="center"/>
    </xf>
    <xf numFmtId="43" fontId="2" fillId="0" borderId="0" xfId="36" applyFont="1" applyAlignment="1">
      <alignment/>
    </xf>
    <xf numFmtId="4" fontId="2" fillId="0" borderId="19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3" fillId="0" borderId="20" xfId="0" applyNumberFormat="1" applyFont="1" applyBorder="1" applyAlignment="1">
      <alignment horizontal="right"/>
    </xf>
    <xf numFmtId="4" fontId="3" fillId="0" borderId="21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 horizontal="right"/>
    </xf>
    <xf numFmtId="49" fontId="3" fillId="0" borderId="16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4" fontId="2" fillId="0" borderId="19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4" fontId="2" fillId="0" borderId="19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2" xfId="0" applyFont="1" applyBorder="1" applyAlignment="1">
      <alignment/>
    </xf>
    <xf numFmtId="49" fontId="2" fillId="0" borderId="14" xfId="0" applyNumberFormat="1" applyFont="1" applyBorder="1" applyAlignment="1">
      <alignment horizontal="center"/>
    </xf>
    <xf numFmtId="43" fontId="2" fillId="0" borderId="16" xfId="36" applyFont="1" applyBorder="1" applyAlignment="1">
      <alignment horizontal="center"/>
    </xf>
    <xf numFmtId="4" fontId="2" fillId="0" borderId="14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4" fontId="3" fillId="0" borderId="22" xfId="0" applyNumberFormat="1" applyFont="1" applyBorder="1" applyAlignment="1">
      <alignment horizontal="right"/>
    </xf>
    <xf numFmtId="4" fontId="3" fillId="0" borderId="23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6" xfId="0" applyFont="1" applyBorder="1" applyAlignment="1">
      <alignment/>
    </xf>
    <xf numFmtId="4" fontId="2" fillId="0" borderId="16" xfId="0" applyNumberFormat="1" applyFont="1" applyBorder="1" applyAlignment="1">
      <alignment vertical="center"/>
    </xf>
    <xf numFmtId="4" fontId="3" fillId="0" borderId="22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center" vertical="center"/>
    </xf>
    <xf numFmtId="43" fontId="2" fillId="0" borderId="16" xfId="36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43" fontId="2" fillId="0" borderId="16" xfId="36" applyFont="1" applyBorder="1" applyAlignment="1">
      <alignment/>
    </xf>
    <xf numFmtId="0" fontId="2" fillId="0" borderId="22" xfId="0" applyFont="1" applyBorder="1" applyAlignment="1">
      <alignment/>
    </xf>
    <xf numFmtId="43" fontId="2" fillId="0" borderId="22" xfId="36" applyFont="1" applyBorder="1" applyAlignment="1">
      <alignment horizontal="left" vertical="center"/>
    </xf>
    <xf numFmtId="4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3" fontId="2" fillId="0" borderId="0" xfId="36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3" fontId="2" fillId="0" borderId="0" xfId="36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43" fontId="2" fillId="0" borderId="0" xfId="36" applyFont="1" applyBorder="1" applyAlignment="1">
      <alignment horizontal="center"/>
    </xf>
    <xf numFmtId="43" fontId="2" fillId="0" borderId="0" xfId="36" applyFont="1" applyBorder="1" applyAlignment="1">
      <alignment/>
    </xf>
    <xf numFmtId="43" fontId="2" fillId="0" borderId="0" xfId="36" applyFont="1" applyBorder="1" applyAlignment="1">
      <alignment/>
    </xf>
    <xf numFmtId="43" fontId="2" fillId="0" borderId="0" xfId="36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PageLayoutView="0" workbookViewId="0" topLeftCell="A1">
      <selection activeCell="A2" sqref="A2:D2"/>
    </sheetView>
  </sheetViews>
  <sheetFormatPr defaultColWidth="9.140625" defaultRowHeight="23.25"/>
  <cols>
    <col min="1" max="1" width="44.421875" style="1" customWidth="1"/>
    <col min="2" max="2" width="9.28125" style="1" customWidth="1"/>
    <col min="3" max="3" width="18.421875" style="1" customWidth="1"/>
    <col min="4" max="4" width="19.28125" style="1" customWidth="1"/>
    <col min="5" max="5" width="17.00390625" style="1" customWidth="1"/>
    <col min="6" max="16384" width="9.140625" style="1" customWidth="1"/>
  </cols>
  <sheetData>
    <row r="1" spans="1:4" ht="22.5" customHeight="1">
      <c r="A1" s="89" t="s">
        <v>90</v>
      </c>
      <c r="B1" s="89"/>
      <c r="C1" s="89"/>
      <c r="D1" s="89"/>
    </row>
    <row r="2" spans="1:4" ht="22.5" customHeight="1">
      <c r="A2" s="89" t="s">
        <v>91</v>
      </c>
      <c r="B2" s="89"/>
      <c r="C2" s="89"/>
      <c r="D2" s="89"/>
    </row>
    <row r="3" spans="1:4" ht="22.5" customHeight="1">
      <c r="A3" s="89" t="s">
        <v>92</v>
      </c>
      <c r="B3" s="89"/>
      <c r="C3" s="89"/>
      <c r="D3" s="89"/>
    </row>
    <row r="4" spans="1:4" ht="22.5" customHeight="1">
      <c r="A4" s="16"/>
      <c r="B4" s="16"/>
      <c r="C4" s="16"/>
      <c r="D4" s="16"/>
    </row>
    <row r="5" spans="1:4" ht="22.5" customHeight="1">
      <c r="A5" s="69" t="s">
        <v>10</v>
      </c>
      <c r="B5" s="69" t="s">
        <v>11</v>
      </c>
      <c r="C5" s="69" t="s">
        <v>93</v>
      </c>
      <c r="D5" s="69" t="s">
        <v>94</v>
      </c>
    </row>
    <row r="6" spans="1:4" ht="22.5" customHeight="1">
      <c r="A6" s="70" t="s">
        <v>95</v>
      </c>
      <c r="B6" s="71" t="s">
        <v>96</v>
      </c>
      <c r="C6" s="72">
        <v>7100</v>
      </c>
      <c r="D6" s="73"/>
    </row>
    <row r="7" spans="1:4" ht="22.5" customHeight="1">
      <c r="A7" s="19" t="s">
        <v>97</v>
      </c>
      <c r="B7" s="22" t="s">
        <v>34</v>
      </c>
      <c r="C7" s="57">
        <f>40809.93+816.2</f>
        <v>41626.13</v>
      </c>
      <c r="D7" s="74"/>
    </row>
    <row r="8" spans="1:4" ht="22.5" customHeight="1">
      <c r="A8" s="19" t="s">
        <v>98</v>
      </c>
      <c r="B8" s="22" t="s">
        <v>99</v>
      </c>
      <c r="C8" s="57">
        <f>32666686.51+20608618.89</f>
        <v>53275305.400000006</v>
      </c>
      <c r="D8" s="74"/>
    </row>
    <row r="9" spans="1:4" ht="22.5" customHeight="1">
      <c r="A9" s="19" t="s">
        <v>100</v>
      </c>
      <c r="B9" s="22" t="s">
        <v>101</v>
      </c>
      <c r="C9" s="57">
        <f>97391637.7+796485573.99+70918017.33+111454315.6+291853583.99-20608618.89</f>
        <v>1347494509.72</v>
      </c>
      <c r="D9" s="19"/>
    </row>
    <row r="10" spans="1:4" ht="22.5" customHeight="1">
      <c r="A10" s="19" t="s">
        <v>102</v>
      </c>
      <c r="B10" s="22" t="s">
        <v>103</v>
      </c>
      <c r="C10" s="74">
        <v>101249979.69</v>
      </c>
      <c r="D10" s="74"/>
    </row>
    <row r="11" spans="1:4" ht="22.5" customHeight="1">
      <c r="A11" s="19" t="s">
        <v>104</v>
      </c>
      <c r="B11" s="22" t="s">
        <v>39</v>
      </c>
      <c r="C11" s="74">
        <v>640826.58</v>
      </c>
      <c r="D11" s="74"/>
    </row>
    <row r="12" spans="1:4" ht="22.5" customHeight="1">
      <c r="A12" s="19" t="s">
        <v>105</v>
      </c>
      <c r="B12" s="22" t="s">
        <v>106</v>
      </c>
      <c r="C12" s="74">
        <f>313877.8+53438.96+5166</f>
        <v>372482.76</v>
      </c>
      <c r="D12" s="74"/>
    </row>
    <row r="13" spans="1:4" ht="22.5" customHeight="1">
      <c r="A13" s="19" t="s">
        <v>107</v>
      </c>
      <c r="B13" s="22" t="s">
        <v>108</v>
      </c>
      <c r="C13" s="74">
        <f>2580300+2261599.68</f>
        <v>4841899.68</v>
      </c>
      <c r="D13" s="74"/>
    </row>
    <row r="14" spans="1:4" ht="22.5" customHeight="1">
      <c r="A14" s="19" t="s">
        <v>109</v>
      </c>
      <c r="B14" s="22" t="s">
        <v>110</v>
      </c>
      <c r="C14" s="74">
        <f>306420+28060</f>
        <v>334480</v>
      </c>
      <c r="D14" s="74"/>
    </row>
    <row r="15" spans="1:4" ht="22.5" customHeight="1">
      <c r="A15" s="19" t="s">
        <v>111</v>
      </c>
      <c r="B15" s="22" t="s">
        <v>112</v>
      </c>
      <c r="C15" s="74">
        <f>1787820+96890</f>
        <v>1884710</v>
      </c>
      <c r="D15" s="74"/>
    </row>
    <row r="16" spans="1:4" ht="22.5" customHeight="1">
      <c r="A16" s="19" t="s">
        <v>113</v>
      </c>
      <c r="B16" s="22" t="s">
        <v>114</v>
      </c>
      <c r="C16" s="57">
        <f>64702</f>
        <v>64702</v>
      </c>
      <c r="D16" s="74"/>
    </row>
    <row r="17" spans="1:4" ht="22.5" customHeight="1">
      <c r="A17" s="19" t="s">
        <v>115</v>
      </c>
      <c r="B17" s="22" t="s">
        <v>116</v>
      </c>
      <c r="C17" s="57">
        <f>78528</f>
        <v>78528</v>
      </c>
      <c r="D17" s="74"/>
    </row>
    <row r="18" spans="1:4" ht="22.5" customHeight="1">
      <c r="A18" s="19" t="s">
        <v>117</v>
      </c>
      <c r="B18" s="22" t="s">
        <v>118</v>
      </c>
      <c r="C18" s="57">
        <f>102826.97</f>
        <v>102826.97</v>
      </c>
      <c r="D18" s="74"/>
    </row>
    <row r="19" spans="1:4" ht="22.5" customHeight="1">
      <c r="A19" s="19" t="s">
        <v>119</v>
      </c>
      <c r="B19" s="22" t="s">
        <v>120</v>
      </c>
      <c r="C19" s="57">
        <f>538952.45+14382.38</f>
        <v>553334.83</v>
      </c>
      <c r="D19" s="74"/>
    </row>
    <row r="20" spans="1:4" ht="22.5" customHeight="1">
      <c r="A20" s="19" t="s">
        <v>121</v>
      </c>
      <c r="B20" s="22" t="s">
        <v>122</v>
      </c>
      <c r="C20" s="57">
        <f>3015000</f>
        <v>3015000</v>
      </c>
      <c r="D20" s="74"/>
    </row>
    <row r="21" spans="1:4" ht="22.5" customHeight="1">
      <c r="A21" s="19" t="s">
        <v>123</v>
      </c>
      <c r="B21" s="22" t="s">
        <v>124</v>
      </c>
      <c r="C21" s="74"/>
      <c r="D21" s="74">
        <f>29936047.15+5166</f>
        <v>29941213.15</v>
      </c>
    </row>
    <row r="22" spans="1:4" ht="22.5" customHeight="1">
      <c r="A22" s="19" t="s">
        <v>125</v>
      </c>
      <c r="B22" s="22" t="s">
        <v>41</v>
      </c>
      <c r="C22" s="74"/>
      <c r="D22" s="74">
        <f>3103287.07-5166</f>
        <v>3098121.07</v>
      </c>
    </row>
    <row r="23" spans="1:4" ht="22.5" customHeight="1">
      <c r="A23" s="19" t="s">
        <v>126</v>
      </c>
      <c r="B23" s="22" t="s">
        <v>81</v>
      </c>
      <c r="C23" s="74"/>
      <c r="D23" s="57">
        <f>333441074.97+8324.6</f>
        <v>333449399.57000005</v>
      </c>
    </row>
    <row r="24" spans="1:4" ht="22.5" customHeight="1">
      <c r="A24" s="19" t="s">
        <v>127</v>
      </c>
      <c r="B24" s="22"/>
      <c r="C24" s="74"/>
      <c r="D24" s="57">
        <v>15000000</v>
      </c>
    </row>
    <row r="25" spans="1:4" ht="22.5" customHeight="1">
      <c r="A25" s="19" t="s">
        <v>128</v>
      </c>
      <c r="B25" s="22" t="s">
        <v>86</v>
      </c>
      <c r="C25" s="74"/>
      <c r="D25" s="57">
        <f>40809.93+816.2</f>
        <v>41626.13</v>
      </c>
    </row>
    <row r="26" spans="1:4" ht="22.5" customHeight="1">
      <c r="A26" s="19" t="s">
        <v>129</v>
      </c>
      <c r="B26" s="22" t="s">
        <v>84</v>
      </c>
      <c r="C26" s="74"/>
      <c r="D26" s="74">
        <v>822970310.46</v>
      </c>
    </row>
    <row r="27" spans="1:4" ht="22.5" customHeight="1">
      <c r="A27" s="19" t="s">
        <v>130</v>
      </c>
      <c r="B27" s="22"/>
      <c r="C27" s="74"/>
      <c r="D27" s="74">
        <v>309456641.38</v>
      </c>
    </row>
    <row r="28" spans="1:4" ht="22.5" customHeight="1">
      <c r="A28" s="19"/>
      <c r="B28" s="22"/>
      <c r="C28" s="74"/>
      <c r="D28" s="74"/>
    </row>
    <row r="29" spans="1:5" ht="22.5" customHeight="1">
      <c r="A29" s="19"/>
      <c r="B29" s="75"/>
      <c r="C29" s="76">
        <f>SUM(C6:C20)</f>
        <v>1513957311.76</v>
      </c>
      <c r="D29" s="76">
        <f>SUM(D21:D27)</f>
        <v>1513957311.7600002</v>
      </c>
      <c r="E29" s="77">
        <f>+D29-C29</f>
        <v>0</v>
      </c>
    </row>
    <row r="32" spans="1:3" ht="21">
      <c r="A32" s="44"/>
      <c r="B32" s="44"/>
      <c r="C32" s="44"/>
    </row>
    <row r="33" spans="1:4" ht="21">
      <c r="A33" s="95"/>
      <c r="B33" s="95"/>
      <c r="C33" s="95"/>
      <c r="D33" s="95"/>
    </row>
    <row r="34" spans="1:4" ht="21">
      <c r="A34" s="95"/>
      <c r="B34" s="95"/>
      <c r="C34" s="95"/>
      <c r="D34" s="95"/>
    </row>
    <row r="35" spans="1:4" ht="21">
      <c r="A35" s="95"/>
      <c r="B35" s="95"/>
      <c r="C35" s="95"/>
      <c r="D35" s="95"/>
    </row>
    <row r="36" spans="1:4" ht="21">
      <c r="A36" s="41"/>
      <c r="B36" s="41"/>
      <c r="C36" s="41"/>
      <c r="D36" s="41"/>
    </row>
    <row r="37" spans="1:3" ht="21">
      <c r="A37" s="78"/>
      <c r="B37" s="78"/>
      <c r="C37" s="78"/>
    </row>
    <row r="38" spans="1:4" ht="21">
      <c r="A38" s="79"/>
      <c r="B38" s="80"/>
      <c r="C38" s="81"/>
      <c r="D38" s="82"/>
    </row>
    <row r="39" spans="1:4" ht="21">
      <c r="A39" s="79"/>
      <c r="B39" s="80"/>
      <c r="C39" s="83"/>
      <c r="D39" s="82"/>
    </row>
    <row r="40" spans="1:4" ht="21">
      <c r="A40" s="44"/>
      <c r="B40" s="84"/>
      <c r="C40" s="85"/>
      <c r="D40" s="86"/>
    </row>
    <row r="41" spans="1:4" ht="21">
      <c r="A41" s="44"/>
      <c r="B41" s="84"/>
      <c r="C41" s="87"/>
      <c r="D41" s="86"/>
    </row>
    <row r="42" spans="1:4" ht="21">
      <c r="A42" s="44"/>
      <c r="B42" s="84"/>
      <c r="C42" s="85"/>
      <c r="D42" s="86"/>
    </row>
    <row r="43" spans="1:4" ht="21">
      <c r="A43" s="44"/>
      <c r="B43" s="84"/>
      <c r="C43" s="85"/>
      <c r="D43" s="44"/>
    </row>
    <row r="44" spans="1:4" ht="21">
      <c r="A44" s="44"/>
      <c r="B44" s="84"/>
      <c r="C44" s="86"/>
      <c r="D44" s="86"/>
    </row>
    <row r="45" spans="1:4" ht="21">
      <c r="A45" s="44"/>
      <c r="B45" s="84"/>
      <c r="C45" s="86"/>
      <c r="D45" s="86"/>
    </row>
    <row r="46" spans="1:4" ht="21">
      <c r="A46" s="44"/>
      <c r="B46" s="84"/>
      <c r="C46" s="86"/>
      <c r="D46" s="86"/>
    </row>
    <row r="47" spans="1:4" ht="21">
      <c r="A47" s="44"/>
      <c r="B47" s="84"/>
      <c r="C47" s="86"/>
      <c r="D47" s="85"/>
    </row>
    <row r="48" spans="1:4" ht="21">
      <c r="A48" s="44"/>
      <c r="B48" s="84"/>
      <c r="C48" s="86"/>
      <c r="D48" s="85"/>
    </row>
    <row r="49" spans="1:4" ht="21">
      <c r="A49" s="44"/>
      <c r="B49" s="84"/>
      <c r="C49" s="86"/>
      <c r="D49" s="85"/>
    </row>
    <row r="50" spans="1:4" ht="21">
      <c r="A50" s="44"/>
      <c r="B50" s="84"/>
      <c r="C50" s="86"/>
      <c r="D50" s="85"/>
    </row>
    <row r="51" spans="1:4" ht="21">
      <c r="A51" s="44"/>
      <c r="B51" s="84"/>
      <c r="C51" s="86"/>
      <c r="D51" s="85"/>
    </row>
    <row r="52" spans="1:4" ht="21">
      <c r="A52" s="44"/>
      <c r="B52" s="84"/>
      <c r="C52" s="86"/>
      <c r="D52" s="86"/>
    </row>
    <row r="53" spans="1:4" ht="21">
      <c r="A53" s="44"/>
      <c r="B53" s="84"/>
      <c r="C53" s="86"/>
      <c r="D53" s="86"/>
    </row>
    <row r="54" spans="1:4" ht="21">
      <c r="A54" s="44"/>
      <c r="B54" s="84"/>
      <c r="C54" s="86"/>
      <c r="D54" s="86"/>
    </row>
    <row r="55" spans="1:4" ht="21">
      <c r="A55" s="44"/>
      <c r="B55" s="44"/>
      <c r="C55" s="88"/>
      <c r="D55" s="88"/>
    </row>
    <row r="56" spans="1:4" ht="21">
      <c r="A56" s="44"/>
      <c r="B56" s="44"/>
      <c r="C56" s="44"/>
      <c r="D56" s="44"/>
    </row>
    <row r="57" spans="1:4" ht="21">
      <c r="A57" s="44"/>
      <c r="B57" s="44"/>
      <c r="C57" s="44"/>
      <c r="D57" s="44"/>
    </row>
    <row r="58" spans="1:4" ht="21">
      <c r="A58" s="44"/>
      <c r="B58" s="44"/>
      <c r="C58" s="44"/>
      <c r="D58" s="44"/>
    </row>
    <row r="59" spans="1:4" ht="21">
      <c r="A59" s="44"/>
      <c r="B59" s="44"/>
      <c r="C59" s="44"/>
      <c r="D59" s="44"/>
    </row>
    <row r="60" spans="1:4" ht="21">
      <c r="A60" s="44"/>
      <c r="B60" s="44"/>
      <c r="C60" s="44"/>
      <c r="D60" s="44"/>
    </row>
    <row r="61" spans="1:4" ht="21">
      <c r="A61" s="44"/>
      <c r="B61" s="44"/>
      <c r="C61" s="44"/>
      <c r="D61" s="44"/>
    </row>
    <row r="62" spans="1:4" ht="21">
      <c r="A62" s="44"/>
      <c r="B62" s="44"/>
      <c r="C62" s="44"/>
      <c r="D62" s="44"/>
    </row>
    <row r="63" spans="1:4" ht="21">
      <c r="A63" s="44"/>
      <c r="B63" s="44"/>
      <c r="C63" s="44"/>
      <c r="D63" s="44"/>
    </row>
  </sheetData>
  <sheetProtection/>
  <mergeCells count="6">
    <mergeCell ref="A35:D35"/>
    <mergeCell ref="A1:D1"/>
    <mergeCell ref="A2:D2"/>
    <mergeCell ref="A3:D3"/>
    <mergeCell ref="A33:D33"/>
    <mergeCell ref="A34:D34"/>
  </mergeCells>
  <printOptions/>
  <pageMargins left="0.86" right="0.35433070866141736" top="0.7" bottom="0" header="0.68" footer="0.19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87"/>
  <sheetViews>
    <sheetView zoomScaleSheetLayoutView="100" zoomScalePageLayoutView="0" workbookViewId="0" topLeftCell="A1">
      <selection activeCell="E3" sqref="E3"/>
    </sheetView>
  </sheetViews>
  <sheetFormatPr defaultColWidth="9.140625" defaultRowHeight="23.25"/>
  <cols>
    <col min="1" max="1" width="17.28125" style="1" customWidth="1"/>
    <col min="2" max="2" width="17.140625" style="1" customWidth="1"/>
    <col min="3" max="3" width="35.140625" style="1" customWidth="1"/>
    <col min="4" max="4" width="9.140625" style="1" customWidth="1"/>
    <col min="5" max="5" width="16.8515625" style="1" customWidth="1"/>
    <col min="6" max="16384" width="9.140625" style="1" customWidth="1"/>
  </cols>
  <sheetData>
    <row r="3" spans="1:5" ht="21">
      <c r="A3" s="1" t="s">
        <v>0</v>
      </c>
      <c r="D3" s="1" t="s">
        <v>1</v>
      </c>
      <c r="E3" s="2" t="s">
        <v>2</v>
      </c>
    </row>
    <row r="4" spans="1:5" ht="21">
      <c r="A4" s="89" t="s">
        <v>3</v>
      </c>
      <c r="B4" s="89"/>
      <c r="C4" s="89"/>
      <c r="D4" s="89"/>
      <c r="E4" s="89"/>
    </row>
    <row r="5" ht="21">
      <c r="D5" s="1" t="s">
        <v>4</v>
      </c>
    </row>
    <row r="6" spans="1:5" ht="21.75" thickBot="1">
      <c r="A6" s="3"/>
      <c r="B6" s="3"/>
      <c r="C6" s="3" t="s">
        <v>5</v>
      </c>
      <c r="D6" s="3" t="s">
        <v>5</v>
      </c>
      <c r="E6" s="3" t="s">
        <v>5</v>
      </c>
    </row>
    <row r="7" spans="1:5" ht="21.75" thickTop="1">
      <c r="A7" s="90" t="s">
        <v>6</v>
      </c>
      <c r="B7" s="91"/>
      <c r="C7" s="4"/>
      <c r="D7" s="5"/>
      <c r="E7" s="6" t="s">
        <v>7</v>
      </c>
    </row>
    <row r="8" spans="1:5" ht="21">
      <c r="A8" s="7" t="s">
        <v>8</v>
      </c>
      <c r="B8" s="8" t="s">
        <v>9</v>
      </c>
      <c r="C8" s="9" t="s">
        <v>10</v>
      </c>
      <c r="D8" s="10" t="s">
        <v>11</v>
      </c>
      <c r="E8" s="10" t="s">
        <v>12</v>
      </c>
    </row>
    <row r="9" spans="1:5" ht="21.75" thickBot="1">
      <c r="A9" s="11" t="s">
        <v>13</v>
      </c>
      <c r="B9" s="12" t="s">
        <v>13</v>
      </c>
      <c r="C9" s="3"/>
      <c r="D9" s="13"/>
      <c r="E9" s="12" t="s">
        <v>13</v>
      </c>
    </row>
    <row r="10" spans="1:5" ht="29.25" customHeight="1" thickTop="1">
      <c r="A10" s="14" t="s">
        <v>5</v>
      </c>
      <c r="B10" s="15">
        <v>1432676231.41</v>
      </c>
      <c r="C10" s="16" t="s">
        <v>14</v>
      </c>
      <c r="D10" s="17"/>
      <c r="E10" s="15">
        <v>1432676231.41</v>
      </c>
    </row>
    <row r="11" spans="1:5" ht="21">
      <c r="A11" s="18"/>
      <c r="B11" s="19"/>
      <c r="C11" s="1" t="s">
        <v>15</v>
      </c>
      <c r="D11" s="19"/>
      <c r="E11" s="19"/>
    </row>
    <row r="12" spans="1:5" ht="21">
      <c r="A12" s="20">
        <v>59000000</v>
      </c>
      <c r="B12" s="21">
        <v>6922785.01</v>
      </c>
      <c r="C12" s="1" t="s">
        <v>16</v>
      </c>
      <c r="D12" s="22" t="s">
        <v>17</v>
      </c>
      <c r="E12" s="21">
        <v>6922785.01</v>
      </c>
    </row>
    <row r="13" spans="1:5" ht="21">
      <c r="A13" s="20">
        <v>1300000</v>
      </c>
      <c r="B13" s="20">
        <v>34830</v>
      </c>
      <c r="C13" s="1" t="s">
        <v>18</v>
      </c>
      <c r="D13" s="22" t="s">
        <v>19</v>
      </c>
      <c r="E13" s="20">
        <v>34830</v>
      </c>
    </row>
    <row r="14" spans="1:5" ht="21">
      <c r="A14" s="20">
        <v>18600000</v>
      </c>
      <c r="B14" s="20">
        <v>6630508.03</v>
      </c>
      <c r="C14" s="1" t="s">
        <v>20</v>
      </c>
      <c r="D14" s="22" t="s">
        <v>21</v>
      </c>
      <c r="E14" s="20">
        <v>6630508.03</v>
      </c>
    </row>
    <row r="15" spans="1:5" ht="21">
      <c r="A15" s="20">
        <v>1740000</v>
      </c>
      <c r="B15" s="23">
        <v>41261</v>
      </c>
      <c r="C15" s="1" t="s">
        <v>22</v>
      </c>
      <c r="D15" s="22" t="s">
        <v>23</v>
      </c>
      <c r="E15" s="23">
        <v>41261</v>
      </c>
    </row>
    <row r="16" spans="1:5" ht="21">
      <c r="A16" s="20">
        <v>60000</v>
      </c>
      <c r="B16" s="20">
        <v>18000</v>
      </c>
      <c r="C16" s="1" t="s">
        <v>24</v>
      </c>
      <c r="D16" s="22" t="s">
        <v>25</v>
      </c>
      <c r="E16" s="20">
        <v>18000</v>
      </c>
    </row>
    <row r="17" spans="1:5" ht="21">
      <c r="A17" s="20">
        <v>510000000</v>
      </c>
      <c r="B17" s="20">
        <v>16288663.11</v>
      </c>
      <c r="C17" s="1" t="s">
        <v>26</v>
      </c>
      <c r="D17" s="22" t="s">
        <v>27</v>
      </c>
      <c r="E17" s="20">
        <v>16288663.11</v>
      </c>
    </row>
    <row r="18" spans="1:5" ht="21">
      <c r="A18" s="20">
        <v>109300000</v>
      </c>
      <c r="B18" s="24" t="s">
        <v>28</v>
      </c>
      <c r="C18" s="1" t="s">
        <v>29</v>
      </c>
      <c r="D18" s="22" t="s">
        <v>30</v>
      </c>
      <c r="E18" s="24" t="s">
        <v>28</v>
      </c>
    </row>
    <row r="19" spans="1:5" ht="21">
      <c r="A19" s="24" t="s">
        <v>28</v>
      </c>
      <c r="B19" s="26">
        <v>5166</v>
      </c>
      <c r="C19" s="1" t="s">
        <v>31</v>
      </c>
      <c r="D19" s="22" t="s">
        <v>32</v>
      </c>
      <c r="E19" s="27">
        <v>5166</v>
      </c>
    </row>
    <row r="20" spans="1:5" ht="21.75" thickBot="1">
      <c r="A20" s="29">
        <f>SUM(A12:A18)</f>
        <v>700000000</v>
      </c>
      <c r="B20" s="30">
        <f>SUM(B12:B19)</f>
        <v>29941213.15</v>
      </c>
      <c r="C20" s="31"/>
      <c r="D20" s="32" t="s">
        <v>5</v>
      </c>
      <c r="E20" s="29">
        <f>SUM(E12:E19)</f>
        <v>29941213.15</v>
      </c>
    </row>
    <row r="21" spans="1:5" ht="21.75" thickTop="1">
      <c r="A21" s="33"/>
      <c r="B21" s="26"/>
      <c r="C21" s="34"/>
      <c r="D21" s="22"/>
      <c r="E21" s="27"/>
    </row>
    <row r="22" spans="1:5" ht="21">
      <c r="A22" s="26"/>
      <c r="B22" s="20">
        <v>816.2</v>
      </c>
      <c r="C22" s="1" t="s">
        <v>33</v>
      </c>
      <c r="D22" s="22" t="s">
        <v>34</v>
      </c>
      <c r="E22" s="20">
        <v>816.2</v>
      </c>
    </row>
    <row r="23" spans="1:5" ht="21">
      <c r="A23" s="26"/>
      <c r="B23" s="20">
        <v>20176</v>
      </c>
      <c r="C23" s="1" t="s">
        <v>35</v>
      </c>
      <c r="D23" s="22" t="s">
        <v>36</v>
      </c>
      <c r="E23" s="20">
        <v>20176</v>
      </c>
    </row>
    <row r="24" spans="1:5" ht="21">
      <c r="A24" s="35"/>
      <c r="B24" s="20">
        <v>185128.35</v>
      </c>
      <c r="C24" s="1" t="s">
        <v>37</v>
      </c>
      <c r="D24" s="10">
        <v>700</v>
      </c>
      <c r="E24" s="20">
        <v>185128.35</v>
      </c>
    </row>
    <row r="25" spans="1:5" ht="21">
      <c r="A25" s="35"/>
      <c r="B25" s="20">
        <v>5166</v>
      </c>
      <c r="C25" s="18" t="s">
        <v>38</v>
      </c>
      <c r="D25" s="22" t="s">
        <v>39</v>
      </c>
      <c r="E25" s="20">
        <v>5166</v>
      </c>
    </row>
    <row r="26" spans="1:5" ht="21">
      <c r="A26" s="35"/>
      <c r="B26" s="20">
        <f>496362.47-5166</f>
        <v>491196.47</v>
      </c>
      <c r="C26" s="1" t="s">
        <v>40</v>
      </c>
      <c r="D26" s="22" t="s">
        <v>41</v>
      </c>
      <c r="E26" s="20">
        <f>496362.47-5166</f>
        <v>491196.47</v>
      </c>
    </row>
    <row r="27" spans="1:5" ht="21">
      <c r="A27" s="35"/>
      <c r="B27" s="20"/>
      <c r="D27" s="22"/>
      <c r="E27" s="27"/>
    </row>
    <row r="28" spans="1:5" ht="21">
      <c r="A28" s="35"/>
      <c r="B28" s="20"/>
      <c r="D28" s="22"/>
      <c r="E28" s="27"/>
    </row>
    <row r="29" spans="1:5" ht="21">
      <c r="A29" s="35"/>
      <c r="B29" s="20"/>
      <c r="D29" s="22"/>
      <c r="E29" s="27"/>
    </row>
    <row r="30" spans="1:5" ht="21">
      <c r="A30" s="35"/>
      <c r="B30" s="20"/>
      <c r="D30" s="22"/>
      <c r="E30" s="20"/>
    </row>
    <row r="31" spans="1:5" ht="27" customHeight="1">
      <c r="A31" s="35" t="s">
        <v>5</v>
      </c>
      <c r="B31" s="36">
        <f>SUM(B21:B30)</f>
        <v>702483.02</v>
      </c>
      <c r="C31" s="37" t="s">
        <v>5</v>
      </c>
      <c r="D31" s="38" t="s">
        <v>5</v>
      </c>
      <c r="E31" s="36">
        <f>SUM(E21:E30)</f>
        <v>702483.02</v>
      </c>
    </row>
    <row r="32" spans="1:5" ht="27.75" customHeight="1" thickBot="1">
      <c r="A32" s="39" t="s">
        <v>5</v>
      </c>
      <c r="B32" s="40">
        <f>B20+B31</f>
        <v>30643696.169999998</v>
      </c>
      <c r="C32" s="41" t="s">
        <v>42</v>
      </c>
      <c r="D32" s="17"/>
      <c r="E32" s="40">
        <f>E20+E31</f>
        <v>30643696.169999998</v>
      </c>
    </row>
    <row r="33" spans="1:5" ht="21.75" customHeight="1" thickTop="1">
      <c r="A33" s="42"/>
      <c r="B33" s="43"/>
      <c r="C33" s="41"/>
      <c r="D33" s="44"/>
      <c r="E33" s="43"/>
    </row>
    <row r="34" spans="1:5" ht="21.75" customHeight="1">
      <c r="A34" s="42"/>
      <c r="B34" s="43"/>
      <c r="C34" s="41"/>
      <c r="D34" s="44"/>
      <c r="E34" s="43"/>
    </row>
    <row r="35" spans="1:5" ht="21.75" customHeight="1">
      <c r="A35" s="42"/>
      <c r="B35" s="43"/>
      <c r="C35" s="41"/>
      <c r="D35" s="44"/>
      <c r="E35" s="43"/>
    </row>
    <row r="36" spans="1:5" ht="21.75" customHeight="1">
      <c r="A36" s="42"/>
      <c r="B36" s="43"/>
      <c r="C36" s="41"/>
      <c r="D36" s="44"/>
      <c r="E36" s="43"/>
    </row>
    <row r="37" spans="1:5" ht="21.75" customHeight="1">
      <c r="A37" s="42"/>
      <c r="B37" s="43"/>
      <c r="C37" s="41"/>
      <c r="D37" s="44"/>
      <c r="E37" s="43"/>
    </row>
    <row r="38" spans="1:5" ht="21.75" customHeight="1">
      <c r="A38" s="42"/>
      <c r="B38" s="43"/>
      <c r="C38" s="41"/>
      <c r="D38" s="44"/>
      <c r="E38" s="43"/>
    </row>
    <row r="39" spans="1:5" ht="18.75" customHeight="1" thickBot="1">
      <c r="A39" s="92" t="s">
        <v>43</v>
      </c>
      <c r="B39" s="92"/>
      <c r="C39" s="92"/>
      <c r="D39" s="92"/>
      <c r="E39" s="92"/>
    </row>
    <row r="40" spans="1:5" ht="16.5" customHeight="1" thickTop="1">
      <c r="A40" s="93" t="s">
        <v>6</v>
      </c>
      <c r="B40" s="94"/>
      <c r="C40" s="45"/>
      <c r="D40" s="45"/>
      <c r="E40" s="46" t="s">
        <v>7</v>
      </c>
    </row>
    <row r="41" spans="1:5" ht="18.75" customHeight="1">
      <c r="A41" s="47" t="s">
        <v>8</v>
      </c>
      <c r="B41" s="48" t="s">
        <v>9</v>
      </c>
      <c r="C41" s="49" t="s">
        <v>10</v>
      </c>
      <c r="D41" s="47" t="s">
        <v>11</v>
      </c>
      <c r="E41" s="50" t="s">
        <v>12</v>
      </c>
    </row>
    <row r="42" spans="1:5" ht="15.75" customHeight="1" thickBot="1">
      <c r="A42" s="51" t="s">
        <v>13</v>
      </c>
      <c r="B42" s="52" t="s">
        <v>13</v>
      </c>
      <c r="C42" s="13"/>
      <c r="D42" s="53"/>
      <c r="E42" s="52" t="s">
        <v>13</v>
      </c>
    </row>
    <row r="43" spans="1:5" ht="25.5" customHeight="1" thickTop="1">
      <c r="A43" s="47"/>
      <c r="B43" s="47"/>
      <c r="C43" s="54" t="s">
        <v>44</v>
      </c>
      <c r="D43" s="55"/>
      <c r="E43" s="50"/>
    </row>
    <row r="44" spans="1:5" ht="21.75" customHeight="1">
      <c r="A44" s="20">
        <v>33667700</v>
      </c>
      <c r="B44" s="23">
        <v>313877.8</v>
      </c>
      <c r="C44" s="1" t="s">
        <v>46</v>
      </c>
      <c r="D44" s="56" t="s">
        <v>47</v>
      </c>
      <c r="E44" s="20">
        <v>313877.8</v>
      </c>
    </row>
    <row r="45" spans="1:5" ht="21.75" customHeight="1">
      <c r="A45" s="20">
        <v>41193520</v>
      </c>
      <c r="B45" s="23">
        <v>2580300</v>
      </c>
      <c r="C45" s="1" t="s">
        <v>48</v>
      </c>
      <c r="D45" s="56" t="s">
        <v>49</v>
      </c>
      <c r="E45" s="20">
        <v>2580300</v>
      </c>
    </row>
    <row r="46" spans="1:5" ht="21.75" customHeight="1">
      <c r="A46" s="20">
        <v>3858000</v>
      </c>
      <c r="B46" s="23">
        <v>306420</v>
      </c>
      <c r="C46" s="1" t="s">
        <v>50</v>
      </c>
      <c r="D46" s="56" t="s">
        <v>51</v>
      </c>
      <c r="E46" s="20">
        <v>306420</v>
      </c>
    </row>
    <row r="47" spans="1:5" ht="21.75" customHeight="1">
      <c r="A47" s="20">
        <v>29921400</v>
      </c>
      <c r="B47" s="23">
        <v>1787820</v>
      </c>
      <c r="C47" s="1" t="s">
        <v>52</v>
      </c>
      <c r="D47" s="56" t="s">
        <v>53</v>
      </c>
      <c r="E47" s="20">
        <v>1787820</v>
      </c>
    </row>
    <row r="48" spans="1:5" ht="21.75" customHeight="1">
      <c r="A48" s="20">
        <v>17795000</v>
      </c>
      <c r="B48" s="23">
        <v>64702</v>
      </c>
      <c r="C48" s="1" t="s">
        <v>54</v>
      </c>
      <c r="D48" s="56" t="s">
        <v>55</v>
      </c>
      <c r="E48" s="20">
        <v>64702</v>
      </c>
    </row>
    <row r="49" spans="1:5" ht="21.75" customHeight="1">
      <c r="A49" s="20">
        <v>62531720</v>
      </c>
      <c r="B49" s="57">
        <v>78528</v>
      </c>
      <c r="C49" s="1" t="s">
        <v>56</v>
      </c>
      <c r="D49" s="56" t="s">
        <v>57</v>
      </c>
      <c r="E49" s="20">
        <v>78528</v>
      </c>
    </row>
    <row r="50" spans="1:5" ht="21.75" customHeight="1">
      <c r="A50" s="58">
        <v>16896900</v>
      </c>
      <c r="B50" s="57">
        <v>102826.97</v>
      </c>
      <c r="C50" s="1" t="s">
        <v>58</v>
      </c>
      <c r="D50" s="56" t="s">
        <v>59</v>
      </c>
      <c r="E50" s="20">
        <v>102826.97</v>
      </c>
    </row>
    <row r="51" spans="1:5" ht="21.75" customHeight="1">
      <c r="A51" s="58">
        <v>7329000</v>
      </c>
      <c r="B51" s="23">
        <v>538952.45</v>
      </c>
      <c r="C51" s="1" t="s">
        <v>60</v>
      </c>
      <c r="D51" s="56" t="s">
        <v>61</v>
      </c>
      <c r="E51" s="20">
        <v>538952.45</v>
      </c>
    </row>
    <row r="52" spans="1:5" ht="21.75" customHeight="1">
      <c r="A52" s="58">
        <v>91474260</v>
      </c>
      <c r="B52" s="23">
        <v>3015000</v>
      </c>
      <c r="C52" s="1" t="s">
        <v>62</v>
      </c>
      <c r="D52" s="56" t="s">
        <v>63</v>
      </c>
      <c r="E52" s="20">
        <v>3015000</v>
      </c>
    </row>
    <row r="53" spans="1:5" ht="21.75" customHeight="1">
      <c r="A53" s="58">
        <v>15318300</v>
      </c>
      <c r="B53" s="57">
        <v>0</v>
      </c>
      <c r="C53" s="1" t="s">
        <v>64</v>
      </c>
      <c r="D53" s="56" t="s">
        <v>65</v>
      </c>
      <c r="E53" s="57">
        <v>0</v>
      </c>
    </row>
    <row r="54" spans="1:5" ht="21.75" customHeight="1">
      <c r="A54" s="58">
        <v>270514200</v>
      </c>
      <c r="B54" s="57">
        <v>0</v>
      </c>
      <c r="C54" s="1" t="s">
        <v>66</v>
      </c>
      <c r="D54" s="56" t="s">
        <v>67</v>
      </c>
      <c r="E54" s="57">
        <v>0</v>
      </c>
    </row>
    <row r="55" spans="1:5" ht="21.75" customHeight="1">
      <c r="A55" s="58">
        <v>200000</v>
      </c>
      <c r="B55" s="57">
        <v>0</v>
      </c>
      <c r="C55" s="1" t="s">
        <v>68</v>
      </c>
      <c r="D55" s="56" t="s">
        <v>69</v>
      </c>
      <c r="E55" s="57">
        <v>0</v>
      </c>
    </row>
    <row r="56" spans="1:5" ht="21.75" customHeight="1">
      <c r="A56" s="58">
        <v>885000</v>
      </c>
      <c r="B56" s="23">
        <v>53438.96</v>
      </c>
      <c r="C56" s="1" t="s">
        <v>46</v>
      </c>
      <c r="D56" s="56" t="s">
        <v>70</v>
      </c>
      <c r="E56" s="20">
        <v>53438.96</v>
      </c>
    </row>
    <row r="57" spans="1:5" ht="21.75" customHeight="1">
      <c r="A57" s="58">
        <v>42633000</v>
      </c>
      <c r="B57" s="23">
        <v>2261599.68</v>
      </c>
      <c r="C57" s="1" t="s">
        <v>48</v>
      </c>
      <c r="D57" s="56" t="s">
        <v>71</v>
      </c>
      <c r="E57" s="20">
        <v>2261599.68</v>
      </c>
    </row>
    <row r="58" spans="1:5" ht="21.75" customHeight="1">
      <c r="A58" s="58">
        <v>326700</v>
      </c>
      <c r="B58" s="23">
        <v>28060</v>
      </c>
      <c r="C58" s="1" t="s">
        <v>50</v>
      </c>
      <c r="D58" s="56" t="s">
        <v>72</v>
      </c>
      <c r="E58" s="20">
        <v>28060</v>
      </c>
    </row>
    <row r="59" spans="1:5" ht="21.75" customHeight="1">
      <c r="A59" s="20">
        <v>1442500</v>
      </c>
      <c r="B59" s="23">
        <v>96890</v>
      </c>
      <c r="C59" s="1" t="s">
        <v>52</v>
      </c>
      <c r="D59" s="56" t="s">
        <v>73</v>
      </c>
      <c r="E59" s="20">
        <v>96890</v>
      </c>
    </row>
    <row r="60" spans="1:5" ht="21.75" customHeight="1">
      <c r="A60" s="20">
        <v>350000</v>
      </c>
      <c r="B60" s="57">
        <v>0</v>
      </c>
      <c r="C60" s="1" t="s">
        <v>54</v>
      </c>
      <c r="D60" s="56" t="s">
        <v>74</v>
      </c>
      <c r="E60" s="57">
        <v>0</v>
      </c>
    </row>
    <row r="61" spans="1:5" ht="21" customHeight="1">
      <c r="A61" s="20">
        <v>10331600</v>
      </c>
      <c r="B61" s="57">
        <v>0</v>
      </c>
      <c r="C61" s="1" t="s">
        <v>56</v>
      </c>
      <c r="D61" s="56" t="s">
        <v>75</v>
      </c>
      <c r="E61" s="57">
        <v>0</v>
      </c>
    </row>
    <row r="62" spans="1:5" ht="21" customHeight="1">
      <c r="A62" s="20">
        <v>3412400</v>
      </c>
      <c r="B62" s="57">
        <v>0</v>
      </c>
      <c r="C62" s="1" t="s">
        <v>58</v>
      </c>
      <c r="D62" s="56" t="s">
        <v>76</v>
      </c>
      <c r="E62" s="57">
        <v>0</v>
      </c>
    </row>
    <row r="63" spans="1:5" ht="21" customHeight="1">
      <c r="A63" s="20">
        <v>216000</v>
      </c>
      <c r="B63" s="23">
        <v>14382.38</v>
      </c>
      <c r="C63" s="1" t="s">
        <v>60</v>
      </c>
      <c r="D63" s="56" t="s">
        <v>77</v>
      </c>
      <c r="E63" s="20">
        <v>14382.38</v>
      </c>
    </row>
    <row r="64" spans="1:5" ht="21" customHeight="1">
      <c r="A64" s="20">
        <v>49702800</v>
      </c>
      <c r="B64" s="57">
        <v>0</v>
      </c>
      <c r="C64" s="1" t="s">
        <v>66</v>
      </c>
      <c r="D64" s="56" t="s">
        <v>78</v>
      </c>
      <c r="E64" s="57">
        <v>0</v>
      </c>
    </row>
    <row r="65" spans="1:5" ht="21" customHeight="1" thickBot="1">
      <c r="A65" s="29">
        <f>SUM(A44:A64)</f>
        <v>700000000</v>
      </c>
      <c r="B65" s="29">
        <f>SUM(B44:B64)</f>
        <v>11242798.24</v>
      </c>
      <c r="C65" s="37"/>
      <c r="D65" s="59"/>
      <c r="E65" s="29">
        <f>SUM(E44:E64)</f>
        <v>11242798.24</v>
      </c>
    </row>
    <row r="66" spans="1:5" ht="21" customHeight="1" thickTop="1">
      <c r="A66" s="33"/>
      <c r="B66" s="20">
        <v>5166</v>
      </c>
      <c r="C66" s="1" t="s">
        <v>45</v>
      </c>
      <c r="D66" s="56" t="s">
        <v>79</v>
      </c>
      <c r="E66" s="20">
        <v>5166</v>
      </c>
    </row>
    <row r="67" spans="1:5" ht="21" customHeight="1">
      <c r="A67" s="35"/>
      <c r="B67" s="24" t="s">
        <v>28</v>
      </c>
      <c r="C67" s="1" t="s">
        <v>35</v>
      </c>
      <c r="D67" s="56" t="s">
        <v>36</v>
      </c>
      <c r="E67" s="24" t="s">
        <v>28</v>
      </c>
    </row>
    <row r="68" spans="1:5" ht="21" customHeight="1">
      <c r="A68" s="35" t="s">
        <v>5</v>
      </c>
      <c r="B68" s="27">
        <v>49864493.56</v>
      </c>
      <c r="C68" s="1" t="s">
        <v>80</v>
      </c>
      <c r="D68" s="22" t="s">
        <v>81</v>
      </c>
      <c r="E68" s="27">
        <v>49864493.56</v>
      </c>
    </row>
    <row r="69" spans="1:5" ht="21" customHeight="1">
      <c r="A69" s="35"/>
      <c r="B69" s="27">
        <v>20176</v>
      </c>
      <c r="C69" s="1" t="s">
        <v>82</v>
      </c>
      <c r="D69" s="22" t="s">
        <v>83</v>
      </c>
      <c r="E69" s="27">
        <v>20176</v>
      </c>
    </row>
    <row r="70" spans="1:5" ht="21" customHeight="1">
      <c r="A70" s="35"/>
      <c r="B70" s="35" t="s">
        <v>28</v>
      </c>
      <c r="C70" s="1" t="s">
        <v>37</v>
      </c>
      <c r="D70" s="22" t="s">
        <v>84</v>
      </c>
      <c r="E70" s="35" t="s">
        <v>28</v>
      </c>
    </row>
    <row r="71" spans="1:5" ht="21" customHeight="1">
      <c r="A71" s="35"/>
      <c r="B71" s="27">
        <v>503224.08</v>
      </c>
      <c r="C71" s="18" t="s">
        <v>38</v>
      </c>
      <c r="D71" s="22" t="s">
        <v>39</v>
      </c>
      <c r="E71" s="27">
        <v>503224.08</v>
      </c>
    </row>
    <row r="72" spans="1:5" ht="21" customHeight="1">
      <c r="A72" s="35" t="s">
        <v>5</v>
      </c>
      <c r="B72" s="27">
        <f>911504.38-5166</f>
        <v>906338.38</v>
      </c>
      <c r="C72" s="1" t="s">
        <v>40</v>
      </c>
      <c r="D72" s="56" t="s">
        <v>41</v>
      </c>
      <c r="E72" s="27">
        <f>911504.38-5166</f>
        <v>906338.38</v>
      </c>
    </row>
    <row r="73" spans="1:5" ht="21" customHeight="1">
      <c r="A73" s="35"/>
      <c r="B73" s="27">
        <v>816.2</v>
      </c>
      <c r="C73" s="1" t="s">
        <v>85</v>
      </c>
      <c r="D73" s="56" t="s">
        <v>86</v>
      </c>
      <c r="E73" s="27">
        <v>816.2</v>
      </c>
    </row>
    <row r="74" spans="1:5" ht="21.75" customHeight="1">
      <c r="A74" s="35"/>
      <c r="B74" s="36">
        <f>SUM(B66:B73)</f>
        <v>51300214.220000006</v>
      </c>
      <c r="C74" s="60"/>
      <c r="D74" s="22"/>
      <c r="E74" s="61">
        <f>SUM(E66:E73)</f>
        <v>51300214.220000006</v>
      </c>
    </row>
    <row r="75" spans="1:5" ht="19.5" customHeight="1">
      <c r="A75" s="39"/>
      <c r="B75" s="62">
        <f>B65+B74</f>
        <v>62543012.46000001</v>
      </c>
      <c r="C75" s="63" t="s">
        <v>87</v>
      </c>
      <c r="D75" s="64"/>
      <c r="E75" s="36">
        <f>E65+E74</f>
        <v>62543012.46000001</v>
      </c>
    </row>
    <row r="76" spans="1:5" ht="19.5" customHeight="1">
      <c r="A76" s="44"/>
      <c r="B76" s="65">
        <f>B32-B75</f>
        <v>-31899316.29000001</v>
      </c>
      <c r="C76" s="7" t="s">
        <v>88</v>
      </c>
      <c r="D76" s="64"/>
      <c r="E76" s="65">
        <f>E32-E75</f>
        <v>-31899316.29000001</v>
      </c>
    </row>
    <row r="77" spans="1:5" ht="20.25" customHeight="1">
      <c r="A77" s="44"/>
      <c r="B77" s="66">
        <f>B10+B32-B75</f>
        <v>1400776915.1200001</v>
      </c>
      <c r="C77" s="67" t="s">
        <v>89</v>
      </c>
      <c r="D77" s="68"/>
      <c r="E77" s="66">
        <f>E10+E32-E75</f>
        <v>1400776915.1200001</v>
      </c>
    </row>
    <row r="85" ht="21">
      <c r="E85" s="28"/>
    </row>
    <row r="86" spans="2:5" ht="21">
      <c r="B86" s="25"/>
      <c r="E86" s="28"/>
    </row>
    <row r="87" ht="21">
      <c r="E87" s="28">
        <f>E77-B77</f>
        <v>0</v>
      </c>
    </row>
  </sheetData>
  <sheetProtection/>
  <mergeCells count="4">
    <mergeCell ref="A4:E4"/>
    <mergeCell ref="A7:B7"/>
    <mergeCell ref="A39:E39"/>
    <mergeCell ref="A40:B40"/>
  </mergeCells>
  <printOptions/>
  <pageMargins left="0.82" right="0.24" top="0.2" bottom="0" header="0.2" footer="0.118110236220472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TrueFasterUser</cp:lastModifiedBy>
  <dcterms:created xsi:type="dcterms:W3CDTF">2014-12-23T08:14:39Z</dcterms:created>
  <dcterms:modified xsi:type="dcterms:W3CDTF">2014-12-29T08:21:16Z</dcterms:modified>
  <cp:category/>
  <cp:version/>
  <cp:contentType/>
  <cp:contentStatus/>
</cp:coreProperties>
</file>