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งบทดลอง'!$A$1:$D$78</definedName>
    <definedName name="_xlnm.Print_Area" localSheetId="1">'รับจ่ายเงินสด'!$A$1:$G$129</definedName>
  </definedNames>
  <calcPr fullCalcOnLoad="1"/>
</workbook>
</file>

<file path=xl/sharedStrings.xml><?xml version="1.0" encoding="utf-8"?>
<sst xmlns="http://schemas.openxmlformats.org/spreadsheetml/2006/main" count="202" uniqueCount="128">
  <si>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</si>
  <si>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</si>
  <si>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</si>
  <si>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</si>
  <si>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</si>
  <si>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</si>
  <si>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</si>
  <si>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</si>
  <si>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</si>
  <si>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</si>
  <si>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</si>
  <si>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</si>
  <si>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</si>
  <si>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</si>
  <si>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</si>
  <si>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</si>
  <si>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</si>
  <si>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</si>
  <si>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</si>
  <si>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</si>
  <si>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</si>
  <si>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</si>
  <si>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</si>
  <si>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</si>
  <si>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</si>
  <si>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</si>
  <si>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</si>
  <si>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</si>
  <si>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</si>
  <si>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</si>
  <si>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</si>
  <si>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</si>
  <si>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</si>
  <si>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</si>
  <si>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</si>
  <si>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</si>
  <si>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</si>
  <si>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</si>
  <si>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</si>
  <si>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</si>
  <si>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</si>
  <si>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</si>
  <si>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</si>
  <si>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</si>
  <si>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</si>
  <si>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</si>
  <si>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</si>
  <si>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</si>
  <si>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</si>
  <si>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</si>
  <si>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</si>
  <si>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</si>
  <si>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</si>
  <si>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</si>
  <si>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</si>
  <si>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</si>
  <si>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</si>
  <si>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</si>
  <si>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</si>
  <si>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</si>
  <si>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</si>
  <si>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</si>
  <si>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</si>
  <si>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</si>
  <si>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</si>
  <si>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</si>
  <si>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</si>
  <si>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</si>
  <si>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</si>
  <si>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</si>
  <si>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</si>
  <si>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</si>
  <si>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</si>
  <si>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</si>
  <si>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</si>
  <si>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</si>
  <si>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</si>
  <si>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</si>
  <si>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</si>
  <si>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</si>
  <si>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</si>
  <si>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</si>
  <si>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</si>
  <si>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</si>
  <si>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 xml:space="preserve"> เงินอุดหนุนเฉพาะกิจฝากจังหวัด</t>
  </si>
  <si>
    <t>012</t>
  </si>
  <si>
    <t>602</t>
  </si>
  <si>
    <t xml:space="preserve">  เงินอุดหนุนเฉพาะกิจค้างจ่าย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</si>
  <si>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</si>
  <si>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</si>
  <si>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</si>
  <si>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</si>
  <si>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</si>
  <si>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</si>
  <si>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</si>
  <si>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</si>
  <si>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</si>
  <si>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</si>
  <si>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</si>
  <si>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</si>
  <si>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</si>
  <si>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</si>
  <si>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</si>
  <si>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</si>
  <si>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</si>
  <si>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</si>
  <si>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</si>
  <si>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</si>
  <si>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</si>
  <si>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</si>
  <si>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 xml:space="preserve">  รายจ่ายรอจ่าย</t>
  </si>
  <si>
    <t xml:space="preserve">  รายจ่ายผัดส่งใบสำคัญ </t>
  </si>
  <si>
    <t>ณ วันที่  31  ตุลาคม  2555</t>
  </si>
  <si>
    <t>6300</t>
  </si>
  <si>
    <t xml:space="preserve">  ลูกหนี้เงินยืมเงินสะสม</t>
  </si>
  <si>
    <t>ตุลาคม  2555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</si>
  <si>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</si>
  <si>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</si>
  <si>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</si>
  <si>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</si>
  <si>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</si>
  <si>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</si>
  <si>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</si>
  <si>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</si>
  <si>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</si>
  <si>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</si>
  <si>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</si>
  <si>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- 2 -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</si>
</sst>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6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3" fontId="1" fillId="0" borderId="16" xfId="38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3" fontId="1" fillId="0" borderId="16" xfId="38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16" xfId="38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30" sqref="A30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16384" width="9.140625" style="1" customWidth="1"/>
  </cols>
  <sheetData>
    <row r="1" spans="1:4" ht="22.5" customHeight="1">
      <c r="A1" s="93" t="s">
        <v>35</v>
      </c>
      <c r="B1" s="93"/>
      <c r="C1" s="93"/>
      <c r="D1" s="93"/>
    </row>
    <row r="2" spans="1:4" ht="22.5" customHeight="1">
      <c r="A2" s="93" t="s">
        <v>81</v>
      </c>
      <c r="B2" s="93"/>
      <c r="C2" s="93"/>
      <c r="D2" s="93"/>
    </row>
    <row r="3" spans="1:4" ht="22.5" customHeight="1">
      <c r="A3" s="93" t="s">
        <v>112</v>
      </c>
      <c r="B3" s="93"/>
      <c r="C3" s="93"/>
      <c r="D3" s="93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70">
        <v>168</v>
      </c>
      <c r="D6" s="80"/>
    </row>
    <row r="7" spans="1:4" ht="22.5" customHeight="1">
      <c r="A7" s="51" t="s">
        <v>84</v>
      </c>
      <c r="B7" s="52" t="s">
        <v>85</v>
      </c>
      <c r="C7" s="53">
        <v>403900</v>
      </c>
      <c r="D7" s="81"/>
    </row>
    <row r="8" spans="1:4" ht="22.5" customHeight="1">
      <c r="A8" s="14" t="s">
        <v>49</v>
      </c>
      <c r="B8" s="18" t="s">
        <v>50</v>
      </c>
      <c r="C8" s="54">
        <v>40009.74</v>
      </c>
      <c r="D8" s="55"/>
    </row>
    <row r="9" spans="1:4" ht="22.5" customHeight="1">
      <c r="A9" s="14" t="s">
        <v>66</v>
      </c>
      <c r="B9" s="18" t="s">
        <v>67</v>
      </c>
      <c r="C9" s="66">
        <f>7770939.95</f>
        <v>7770939.95</v>
      </c>
      <c r="D9" s="55"/>
    </row>
    <row r="10" spans="1:4" ht="22.5" customHeight="1">
      <c r="A10" s="14" t="s">
        <v>61</v>
      </c>
      <c r="B10" s="18" t="s">
        <v>51</v>
      </c>
      <c r="C10" s="54">
        <f>67052626.56</f>
        <v>67052626.56</v>
      </c>
      <c r="D10" s="55"/>
    </row>
    <row r="11" spans="1:4" ht="22.5" customHeight="1">
      <c r="A11" s="14" t="s">
        <v>58</v>
      </c>
      <c r="B11" s="18" t="s">
        <v>52</v>
      </c>
      <c r="C11" s="54">
        <f>140265743.75+208659260.41+65766430+230751177.6+104779802.8</f>
        <v>750222414.56</v>
      </c>
      <c r="D11" s="14"/>
    </row>
    <row r="12" spans="1:4" ht="22.5" customHeight="1">
      <c r="A12" s="14" t="s">
        <v>79</v>
      </c>
      <c r="B12" s="18" t="s">
        <v>60</v>
      </c>
      <c r="C12" s="55">
        <v>8184085</v>
      </c>
      <c r="D12" s="55"/>
    </row>
    <row r="13" spans="1:4" ht="22.5" customHeight="1">
      <c r="A13" s="14" t="s">
        <v>63</v>
      </c>
      <c r="B13" s="18" t="s">
        <v>53</v>
      </c>
      <c r="C13" s="55">
        <v>66113671.45</v>
      </c>
      <c r="D13" s="55"/>
    </row>
    <row r="14" spans="1:4" ht="22.5" customHeight="1">
      <c r="A14" s="14" t="s">
        <v>114</v>
      </c>
      <c r="B14" s="18" t="s">
        <v>65</v>
      </c>
      <c r="C14" s="55">
        <v>2958523.14</v>
      </c>
      <c r="D14" s="55"/>
    </row>
    <row r="15" spans="1:4" ht="22.5" customHeight="1">
      <c r="A15" s="14" t="s">
        <v>36</v>
      </c>
      <c r="B15" s="18" t="s">
        <v>24</v>
      </c>
      <c r="C15" s="55">
        <v>1768077.77</v>
      </c>
      <c r="D15" s="55"/>
    </row>
    <row r="16" spans="1:4" ht="22.5" customHeight="1">
      <c r="A16" s="14" t="s">
        <v>37</v>
      </c>
      <c r="B16" s="18" t="s">
        <v>25</v>
      </c>
      <c r="C16" s="55">
        <v>314450</v>
      </c>
      <c r="D16" s="55"/>
    </row>
    <row r="17" spans="1:4" ht="22.5" customHeight="1">
      <c r="A17" s="14" t="s">
        <v>38</v>
      </c>
      <c r="B17" s="18" t="s">
        <v>26</v>
      </c>
      <c r="C17" s="55">
        <f>971970+33500</f>
        <v>1005470</v>
      </c>
      <c r="D17" s="55"/>
    </row>
    <row r="18" spans="1:4" ht="22.5" customHeight="1">
      <c r="A18" s="14" t="s">
        <v>39</v>
      </c>
      <c r="B18" s="18" t="s">
        <v>27</v>
      </c>
      <c r="C18" s="54">
        <v>125988.5</v>
      </c>
      <c r="D18" s="55"/>
    </row>
    <row r="19" spans="1:4" ht="22.5" customHeight="1">
      <c r="A19" s="14" t="s">
        <v>40</v>
      </c>
      <c r="B19" s="18" t="s">
        <v>28</v>
      </c>
      <c r="C19" s="64">
        <v>186719.79</v>
      </c>
      <c r="D19" s="55"/>
    </row>
    <row r="20" spans="1:4" ht="22.5" customHeight="1">
      <c r="A20" s="14" t="s">
        <v>41</v>
      </c>
      <c r="B20" s="18" t="s">
        <v>29</v>
      </c>
      <c r="C20" s="54">
        <f>373470.87+8268.99</f>
        <v>381739.86</v>
      </c>
      <c r="D20" s="55"/>
    </row>
    <row r="21" spans="1:4" ht="22.5" customHeight="1">
      <c r="A21" s="14" t="s">
        <v>42</v>
      </c>
      <c r="B21" s="18" t="s">
        <v>54</v>
      </c>
      <c r="C21" s="55"/>
      <c r="D21" s="55">
        <v>59843592.6</v>
      </c>
    </row>
    <row r="22" spans="1:4" ht="22.5" customHeight="1">
      <c r="A22" s="14" t="s">
        <v>43</v>
      </c>
      <c r="B22" s="18" t="s">
        <v>31</v>
      </c>
      <c r="C22" s="55"/>
      <c r="D22" s="55">
        <v>4195228.6</v>
      </c>
    </row>
    <row r="23" spans="1:4" ht="22.5" customHeight="1">
      <c r="A23" s="14" t="s">
        <v>57</v>
      </c>
      <c r="B23" s="18" t="s">
        <v>32</v>
      </c>
      <c r="C23" s="55"/>
      <c r="D23" s="54">
        <v>230901623.74</v>
      </c>
    </row>
    <row r="24" spans="1:4" ht="22.5" customHeight="1">
      <c r="A24" s="14" t="s">
        <v>111</v>
      </c>
      <c r="B24" s="18" t="s">
        <v>91</v>
      </c>
      <c r="C24" s="55"/>
      <c r="D24" s="54">
        <v>8169085</v>
      </c>
    </row>
    <row r="25" spans="1:4" ht="22.5" customHeight="1">
      <c r="A25" s="14" t="s">
        <v>87</v>
      </c>
      <c r="B25" s="18" t="s">
        <v>86</v>
      </c>
      <c r="C25" s="55"/>
      <c r="D25" s="54">
        <v>403900</v>
      </c>
    </row>
    <row r="26" spans="1:4" ht="22.5" customHeight="1">
      <c r="A26" s="14" t="s">
        <v>110</v>
      </c>
      <c r="B26" s="18"/>
      <c r="C26" s="55"/>
      <c r="D26" s="54">
        <v>14000000</v>
      </c>
    </row>
    <row r="27" spans="1:4" ht="22.5" customHeight="1">
      <c r="A27" s="14" t="s">
        <v>55</v>
      </c>
      <c r="B27" s="18" t="s">
        <v>56</v>
      </c>
      <c r="C27" s="55"/>
      <c r="D27" s="54">
        <v>40009.74</v>
      </c>
    </row>
    <row r="28" spans="1:4" ht="22.5" customHeight="1">
      <c r="A28" s="14" t="s">
        <v>44</v>
      </c>
      <c r="B28" s="18" t="s">
        <v>30</v>
      </c>
      <c r="C28" s="55"/>
      <c r="D28" s="55">
        <v>391931683.26</v>
      </c>
    </row>
    <row r="29" spans="1:4" ht="22.5" customHeight="1">
      <c r="A29" s="14" t="s">
        <v>70</v>
      </c>
      <c r="B29" s="18"/>
      <c r="C29" s="55"/>
      <c r="D29" s="55">
        <v>197043661.38</v>
      </c>
    </row>
    <row r="30" spans="1:4" ht="22.5" customHeight="1">
      <c r="A30" s="100"/>
      <c r="B30" s="18"/>
      <c r="C30" s="55"/>
      <c r="D30" s="55"/>
    </row>
    <row r="31" spans="1:4" ht="22.5" customHeight="1">
      <c r="A31" s="14"/>
      <c r="B31" s="56"/>
      <c r="C31" s="57">
        <f>SUM(C6:C20)</f>
        <v>906528784.3199999</v>
      </c>
      <c r="D31" s="57">
        <f>SUM(D21:D29)</f>
        <v>906528784.32</v>
      </c>
    </row>
    <row r="34" spans="1:4" ht="21">
      <c r="A34" s="26"/>
      <c r="B34" s="26"/>
      <c r="C34" s="26"/>
      <c r="D34" s="26"/>
    </row>
    <row r="35" spans="1:4" ht="21">
      <c r="A35" s="94"/>
      <c r="B35" s="94"/>
      <c r="C35" s="94"/>
      <c r="D35" s="94"/>
    </row>
    <row r="36" spans="1:4" ht="21">
      <c r="A36" s="94"/>
      <c r="B36" s="94"/>
      <c r="C36" s="94"/>
      <c r="D36" s="94"/>
    </row>
    <row r="37" spans="1:4" ht="21">
      <c r="A37" s="94"/>
      <c r="B37" s="94"/>
      <c r="C37" s="94"/>
      <c r="D37" s="94"/>
    </row>
    <row r="38" spans="1:4" ht="21">
      <c r="A38" s="23"/>
      <c r="B38" s="23"/>
      <c r="C38" s="23"/>
      <c r="D38" s="23"/>
    </row>
    <row r="39" spans="1:4" ht="21">
      <c r="A39" s="82"/>
      <c r="B39" s="82"/>
      <c r="C39" s="82"/>
      <c r="D39" s="82"/>
    </row>
    <row r="40" spans="1:4" ht="21">
      <c r="A40" s="83"/>
      <c r="B40" s="84"/>
      <c r="C40" s="85"/>
      <c r="D40" s="86"/>
    </row>
    <row r="41" spans="1:4" ht="21">
      <c r="A41" s="83"/>
      <c r="B41" s="84"/>
      <c r="C41" s="87"/>
      <c r="D41" s="86"/>
    </row>
    <row r="42" spans="1:4" ht="21">
      <c r="A42" s="26"/>
      <c r="B42" s="58"/>
      <c r="C42" s="65"/>
      <c r="D42" s="88"/>
    </row>
    <row r="43" spans="1:4" ht="21">
      <c r="A43" s="26"/>
      <c r="B43" s="58"/>
      <c r="C43" s="69"/>
      <c r="D43" s="88"/>
    </row>
    <row r="44" spans="1:4" ht="21">
      <c r="A44" s="26"/>
      <c r="B44" s="58"/>
      <c r="C44" s="65"/>
      <c r="D44" s="88"/>
    </row>
    <row r="45" spans="1:4" ht="21">
      <c r="A45" s="26"/>
      <c r="B45" s="58"/>
      <c r="C45" s="65"/>
      <c r="D45" s="26"/>
    </row>
    <row r="46" spans="1:4" ht="21">
      <c r="A46" s="26"/>
      <c r="B46" s="58"/>
      <c r="C46" s="88"/>
      <c r="D46" s="88"/>
    </row>
    <row r="47" spans="1:4" ht="21">
      <c r="A47" s="26"/>
      <c r="B47" s="58"/>
      <c r="C47" s="88"/>
      <c r="D47" s="88"/>
    </row>
    <row r="48" spans="1:4" ht="21">
      <c r="A48" s="26"/>
      <c r="B48" s="58"/>
      <c r="C48" s="88"/>
      <c r="D48" s="88"/>
    </row>
    <row r="49" spans="1:4" ht="21">
      <c r="A49" s="26"/>
      <c r="B49" s="58"/>
      <c r="C49" s="88"/>
      <c r="D49" s="65"/>
    </row>
    <row r="50" spans="1:4" ht="21">
      <c r="A50" s="26"/>
      <c r="B50" s="58"/>
      <c r="C50" s="88"/>
      <c r="D50" s="65"/>
    </row>
    <row r="51" spans="1:4" ht="21">
      <c r="A51" s="26"/>
      <c r="B51" s="58"/>
      <c r="C51" s="88"/>
      <c r="D51" s="65"/>
    </row>
    <row r="52" spans="1:4" ht="21">
      <c r="A52" s="26"/>
      <c r="B52" s="58"/>
      <c r="C52" s="88"/>
      <c r="D52" s="65"/>
    </row>
    <row r="53" spans="1:4" ht="21">
      <c r="A53" s="26"/>
      <c r="B53" s="58"/>
      <c r="C53" s="88"/>
      <c r="D53" s="65"/>
    </row>
    <row r="54" spans="1:4" ht="21">
      <c r="A54" s="26"/>
      <c r="B54" s="58"/>
      <c r="C54" s="88"/>
      <c r="D54" s="88"/>
    </row>
    <row r="55" spans="1:4" ht="21">
      <c r="A55" s="26"/>
      <c r="B55" s="58"/>
      <c r="C55" s="88"/>
      <c r="D55" s="88"/>
    </row>
    <row r="56" spans="1:4" ht="21">
      <c r="A56" s="26"/>
      <c r="B56" s="58"/>
      <c r="C56" s="88"/>
      <c r="D56" s="88"/>
    </row>
    <row r="57" spans="1:4" ht="21">
      <c r="A57" s="26"/>
      <c r="B57" s="26"/>
      <c r="C57" s="89"/>
      <c r="D57" s="89"/>
    </row>
    <row r="58" spans="1:4" ht="21">
      <c r="A58" s="26"/>
      <c r="B58" s="26"/>
      <c r="C58" s="26"/>
      <c r="D58" s="26"/>
    </row>
    <row r="59" spans="1:4" ht="21">
      <c r="A59" s="26"/>
      <c r="B59" s="26"/>
      <c r="C59" s="26"/>
      <c r="D59" s="26"/>
    </row>
    <row r="60" spans="1:4" ht="21">
      <c r="A60" s="26"/>
      <c r="B60" s="26"/>
      <c r="C60" s="26"/>
      <c r="D60" s="26"/>
    </row>
    <row r="61" spans="1:4" ht="21">
      <c r="A61" s="26"/>
      <c r="B61" s="26"/>
      <c r="C61" s="26"/>
      <c r="D61" s="26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</sheetData>
  <sheetProtection/>
  <mergeCells count="6">
    <mergeCell ref="A36:D36"/>
    <mergeCell ref="A37:D37"/>
    <mergeCell ref="A1:D1"/>
    <mergeCell ref="A2:D2"/>
    <mergeCell ref="A3:D3"/>
    <mergeCell ref="A35:D35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7"/>
  <sheetViews>
    <sheetView zoomScaleSheetLayoutView="100" zoomScalePageLayoutView="0" workbookViewId="0" topLeftCell="A64">
      <selection activeCell="C31" sqref="C31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89</v>
      </c>
      <c r="D3" s="1" t="s">
        <v>92</v>
      </c>
      <c r="E3" s="90" t="s">
        <v>115</v>
      </c>
    </row>
    <row r="4" spans="1:5" ht="21">
      <c r="A4" s="93" t="s">
        <v>0</v>
      </c>
      <c r="B4" s="93"/>
      <c r="C4" s="93"/>
      <c r="D4" s="93"/>
      <c r="E4" s="93"/>
    </row>
    <row r="5" ht="21">
      <c r="D5" s="1" t="s">
        <v>116</v>
      </c>
    </row>
    <row r="6" spans="1:5" ht="21.75" thickBot="1">
      <c r="A6" s="2"/>
      <c r="B6" s="2"/>
      <c r="C6" s="2" t="s">
        <v>3</v>
      </c>
      <c r="D6" s="2" t="s">
        <v>3</v>
      </c>
      <c r="E6" s="2" t="s">
        <v>3</v>
      </c>
    </row>
    <row r="7" spans="1:5" ht="21.75" thickTop="1">
      <c r="A7" s="95" t="s">
        <v>1</v>
      </c>
      <c r="B7" s="96"/>
      <c r="C7" s="3"/>
      <c r="D7" s="4"/>
      <c r="E7" s="5" t="s">
        <v>21</v>
      </c>
    </row>
    <row r="8" spans="1:5" ht="21">
      <c r="A8" s="6" t="s">
        <v>59</v>
      </c>
      <c r="B8" s="7" t="s">
        <v>4</v>
      </c>
      <c r="C8" s="8" t="s">
        <v>5</v>
      </c>
      <c r="D8" s="9" t="s">
        <v>13</v>
      </c>
      <c r="E8" s="9" t="s">
        <v>22</v>
      </c>
    </row>
    <row r="9" spans="1:5" ht="21.75" thickBot="1">
      <c r="A9" s="10" t="s">
        <v>2</v>
      </c>
      <c r="B9" s="11" t="s">
        <v>2</v>
      </c>
      <c r="C9" s="2"/>
      <c r="D9" s="12"/>
      <c r="E9" s="11" t="s">
        <v>2</v>
      </c>
    </row>
    <row r="10" spans="1:5" ht="29.25" customHeight="1" thickTop="1">
      <c r="A10" s="13" t="s">
        <v>3</v>
      </c>
      <c r="B10" s="46">
        <v>818397314.47</v>
      </c>
      <c r="C10" s="47" t="s">
        <v>6</v>
      </c>
      <c r="D10" s="42"/>
      <c r="E10" s="46">
        <v>818397314.47</v>
      </c>
    </row>
    <row r="11" spans="1:5" ht="21">
      <c r="A11" s="15"/>
      <c r="B11" s="14"/>
      <c r="C11" s="1" t="s">
        <v>90</v>
      </c>
      <c r="D11" s="14"/>
      <c r="E11" s="14"/>
    </row>
    <row r="12" spans="1:5" ht="21">
      <c r="A12" s="16">
        <v>55300000</v>
      </c>
      <c r="B12" s="17">
        <v>4188337.14</v>
      </c>
      <c r="C12" s="1" t="s">
        <v>7</v>
      </c>
      <c r="D12" s="18" t="s">
        <v>14</v>
      </c>
      <c r="E12" s="17">
        <v>4188337.14</v>
      </c>
    </row>
    <row r="13" spans="1:5" ht="21">
      <c r="A13" s="16">
        <v>1000000</v>
      </c>
      <c r="B13" s="19" t="s">
        <v>47</v>
      </c>
      <c r="C13" s="1" t="s">
        <v>8</v>
      </c>
      <c r="D13" s="18" t="s">
        <v>15</v>
      </c>
      <c r="E13" s="19" t="s">
        <v>47</v>
      </c>
    </row>
    <row r="14" spans="1:5" ht="21">
      <c r="A14" s="16">
        <v>10010000</v>
      </c>
      <c r="B14" s="16">
        <v>3150190.19</v>
      </c>
      <c r="C14" s="1" t="s">
        <v>9</v>
      </c>
      <c r="D14" s="18" t="s">
        <v>16</v>
      </c>
      <c r="E14" s="16">
        <v>3150190.19</v>
      </c>
    </row>
    <row r="15" spans="1:5" ht="21">
      <c r="A15" s="16">
        <v>1201000</v>
      </c>
      <c r="B15" s="17">
        <v>25739</v>
      </c>
      <c r="C15" s="1" t="s">
        <v>10</v>
      </c>
      <c r="D15" s="18" t="s">
        <v>17</v>
      </c>
      <c r="E15" s="61">
        <v>25739</v>
      </c>
    </row>
    <row r="16" spans="1:5" ht="21">
      <c r="A16" s="16">
        <v>50000</v>
      </c>
      <c r="B16" s="19" t="s">
        <v>47</v>
      </c>
      <c r="C16" s="1" t="s">
        <v>11</v>
      </c>
      <c r="D16" s="18" t="s">
        <v>18</v>
      </c>
      <c r="E16" s="19" t="s">
        <v>47</v>
      </c>
    </row>
    <row r="17" spans="1:5" ht="21">
      <c r="A17" s="16">
        <v>432439000</v>
      </c>
      <c r="B17" s="16">
        <v>52479326.27</v>
      </c>
      <c r="C17" s="1" t="s">
        <v>12</v>
      </c>
      <c r="D17" s="18" t="s">
        <v>19</v>
      </c>
      <c r="E17" s="16">
        <v>52479326.27</v>
      </c>
    </row>
    <row r="18" spans="1:5" ht="21">
      <c r="A18" s="16">
        <v>100000000</v>
      </c>
      <c r="B18" s="19" t="s">
        <v>47</v>
      </c>
      <c r="C18" s="1" t="s">
        <v>62</v>
      </c>
      <c r="D18" s="18" t="s">
        <v>20</v>
      </c>
      <c r="E18" s="19" t="s">
        <v>47</v>
      </c>
    </row>
    <row r="19" spans="1:5" ht="21">
      <c r="A19" s="16"/>
      <c r="B19" s="21"/>
      <c r="D19" s="18"/>
      <c r="E19" s="60"/>
    </row>
    <row r="20" spans="1:5" ht="21.75" thickBot="1">
      <c r="A20" s="37">
        <f>SUM(A12:A18)</f>
        <v>600000000</v>
      </c>
      <c r="B20" s="43">
        <f>SUM(B12:B18)</f>
        <v>59843592.6</v>
      </c>
      <c r="C20" s="44"/>
      <c r="D20" s="45" t="s">
        <v>3</v>
      </c>
      <c r="E20" s="37">
        <f>SUM(E12:E18)</f>
        <v>59843592.6</v>
      </c>
    </row>
    <row r="21" spans="1:5" ht="21.75" thickTop="1">
      <c r="A21" s="67"/>
      <c r="B21" s="20"/>
      <c r="C21" s="68"/>
      <c r="D21" s="18"/>
      <c r="E21" s="60"/>
    </row>
    <row r="22" spans="1:5" ht="21">
      <c r="A22" s="20"/>
      <c r="B22" s="16">
        <v>784.5</v>
      </c>
      <c r="C22" s="1" t="s">
        <v>97</v>
      </c>
      <c r="D22" s="18" t="s">
        <v>50</v>
      </c>
      <c r="E22" s="60">
        <v>784.5</v>
      </c>
    </row>
    <row r="23" spans="1:5" ht="21">
      <c r="A23" s="20"/>
      <c r="B23" s="16">
        <v>297550</v>
      </c>
      <c r="C23" s="1" t="s">
        <v>96</v>
      </c>
      <c r="D23" s="18" t="s">
        <v>60</v>
      </c>
      <c r="E23" s="16">
        <v>297550</v>
      </c>
    </row>
    <row r="24" spans="1:5" ht="21">
      <c r="A24" s="21"/>
      <c r="B24" s="16">
        <v>5433.24</v>
      </c>
      <c r="C24" s="1" t="s">
        <v>64</v>
      </c>
      <c r="D24" s="9">
        <v>700</v>
      </c>
      <c r="E24" s="60">
        <v>5433.24</v>
      </c>
    </row>
    <row r="25" spans="1:5" ht="21">
      <c r="A25" s="21"/>
      <c r="B25" s="16">
        <v>864329.92</v>
      </c>
      <c r="C25" s="1" t="s">
        <v>48</v>
      </c>
      <c r="D25" s="18" t="s">
        <v>31</v>
      </c>
      <c r="E25" s="16">
        <v>864329.92</v>
      </c>
    </row>
    <row r="26" spans="1:5" ht="21">
      <c r="A26" s="21"/>
      <c r="B26" s="16"/>
      <c r="D26" s="18"/>
      <c r="E26" s="60"/>
    </row>
    <row r="27" spans="1:5" ht="21">
      <c r="A27" s="21"/>
      <c r="B27" s="16"/>
      <c r="D27" s="18"/>
      <c r="E27" s="60"/>
    </row>
    <row r="28" spans="1:5" ht="21">
      <c r="A28" s="21"/>
      <c r="B28" s="16"/>
      <c r="D28" s="18"/>
      <c r="E28" s="60"/>
    </row>
    <row r="29" spans="1:5" ht="21">
      <c r="A29" s="21"/>
      <c r="B29" s="16"/>
      <c r="D29" s="18"/>
      <c r="E29" s="16"/>
    </row>
    <row r="30" spans="1:5" ht="27" customHeight="1">
      <c r="A30" s="21" t="s">
        <v>3</v>
      </c>
      <c r="B30" s="34">
        <f>SUM(B21:B29)</f>
        <v>1168097.6600000001</v>
      </c>
      <c r="C30" s="38" t="s">
        <v>3</v>
      </c>
      <c r="D30" s="40" t="s">
        <v>3</v>
      </c>
      <c r="E30" s="34">
        <f>SUM(E21:E29)</f>
        <v>1168097.6600000001</v>
      </c>
    </row>
    <row r="31" spans="1:5" ht="27.75" customHeight="1" thickBot="1">
      <c r="A31" s="22" t="s">
        <v>3</v>
      </c>
      <c r="B31" s="41">
        <f>B20+B30</f>
        <v>61011690.260000005</v>
      </c>
      <c r="C31" s="23" t="s">
        <v>23</v>
      </c>
      <c r="D31" s="42"/>
      <c r="E31" s="41">
        <f>E20+E30</f>
        <v>61011690.260000005</v>
      </c>
    </row>
    <row r="32" spans="1:5" ht="21.75" customHeight="1" thickTop="1">
      <c r="A32" s="24"/>
      <c r="B32" s="25"/>
      <c r="C32" s="23"/>
      <c r="D32" s="26"/>
      <c r="E32" s="25"/>
    </row>
    <row r="33" spans="1:5" ht="21.75" customHeight="1">
      <c r="A33" s="24"/>
      <c r="B33" s="25"/>
      <c r="C33" s="23"/>
      <c r="D33" s="26"/>
      <c r="E33" s="25"/>
    </row>
    <row r="34" spans="1:5" ht="21.75" customHeight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21.75" customHeight="1">
      <c r="A39" s="99" t="s">
        <v>127</v>
      </c>
      <c r="B39" s="99"/>
      <c r="C39" s="99"/>
      <c r="D39" s="99"/>
      <c r="E39" s="99"/>
    </row>
    <row r="40" spans="1:5" ht="13.5" customHeight="1" thickBot="1">
      <c r="A40" s="24"/>
      <c r="B40" s="25"/>
      <c r="C40" s="23"/>
      <c r="D40" s="26"/>
      <c r="E40" s="25"/>
    </row>
    <row r="41" spans="1:5" ht="16.5" customHeight="1" thickTop="1">
      <c r="A41" s="97" t="s">
        <v>1</v>
      </c>
      <c r="B41" s="98"/>
      <c r="C41" s="71"/>
      <c r="D41" s="71"/>
      <c r="E41" s="72" t="s">
        <v>21</v>
      </c>
    </row>
    <row r="42" spans="1:5" ht="18.75" customHeight="1">
      <c r="A42" s="73" t="s">
        <v>59</v>
      </c>
      <c r="B42" s="74" t="s">
        <v>4</v>
      </c>
      <c r="C42" s="75" t="s">
        <v>5</v>
      </c>
      <c r="D42" s="73" t="s">
        <v>13</v>
      </c>
      <c r="E42" s="76" t="s">
        <v>22</v>
      </c>
    </row>
    <row r="43" spans="1:5" ht="15.75" customHeight="1" thickBot="1">
      <c r="A43" s="77" t="s">
        <v>2</v>
      </c>
      <c r="B43" s="78" t="s">
        <v>2</v>
      </c>
      <c r="C43" s="12"/>
      <c r="D43" s="79"/>
      <c r="E43" s="78" t="s">
        <v>2</v>
      </c>
    </row>
    <row r="44" spans="1:5" ht="25.5" customHeight="1" thickTop="1">
      <c r="A44" s="73"/>
      <c r="B44" s="73"/>
      <c r="C44" s="92" t="s">
        <v>126</v>
      </c>
      <c r="D44" s="91"/>
      <c r="E44" s="76"/>
    </row>
    <row r="45" spans="1:5" ht="21.75" customHeight="1">
      <c r="A45" s="16">
        <f>64244100-66500-1267600</f>
        <v>62910000</v>
      </c>
      <c r="B45" s="19" t="s">
        <v>47</v>
      </c>
      <c r="C45" s="1" t="s">
        <v>98</v>
      </c>
      <c r="D45" s="27" t="s">
        <v>71</v>
      </c>
      <c r="E45" s="19" t="s">
        <v>47</v>
      </c>
    </row>
    <row r="46" spans="1:5" ht="21.75" customHeight="1">
      <c r="A46" s="16">
        <f>8964300+10564100+2721600+388800+3944640+1134600+67200+7680900+1434900+134400+3476000+67200+1539000+67200+8876000</f>
        <v>51060840</v>
      </c>
      <c r="B46" s="17">
        <v>1768077.77</v>
      </c>
      <c r="C46" s="1" t="s">
        <v>99</v>
      </c>
      <c r="D46" s="27" t="s">
        <v>72</v>
      </c>
      <c r="E46" s="17">
        <v>1768077.77</v>
      </c>
    </row>
    <row r="47" spans="1:5" ht="21.75" customHeight="1">
      <c r="A47" s="16">
        <f>1359400+30400+2542200+40100</f>
        <v>3972100</v>
      </c>
      <c r="B47" s="17">
        <v>314450</v>
      </c>
      <c r="C47" s="1" t="s">
        <v>100</v>
      </c>
      <c r="D47" s="27" t="s">
        <v>73</v>
      </c>
      <c r="E47" s="17">
        <v>314450</v>
      </c>
    </row>
    <row r="48" spans="1:5" ht="21.75" customHeight="1">
      <c r="A48" s="16">
        <f>4607600+2392700+1554400+785300+1779600+727600+6014700+3505600+6063300+2141300</f>
        <v>29572100</v>
      </c>
      <c r="B48" s="16">
        <v>971970</v>
      </c>
      <c r="C48" s="1" t="s">
        <v>101</v>
      </c>
      <c r="D48" s="27" t="s">
        <v>74</v>
      </c>
      <c r="E48" s="16">
        <v>971970</v>
      </c>
    </row>
    <row r="49" spans="1:5" ht="21.75" customHeight="1">
      <c r="A49" s="16">
        <f>600000+100000+3390000+1000000+500000</f>
        <v>5590000</v>
      </c>
      <c r="B49" s="17">
        <v>125988.5</v>
      </c>
      <c r="C49" s="1" t="s">
        <v>102</v>
      </c>
      <c r="D49" s="27" t="s">
        <v>75</v>
      </c>
      <c r="E49" s="17">
        <v>125988.5</v>
      </c>
    </row>
    <row r="50" spans="1:5" ht="21.75" customHeight="1">
      <c r="A50" s="16">
        <f>16105000+1090000+1440000+6304300+3000000+894400+500000+80000+183600+1233200+1400000+1650000+2650000+2000000+1000000+8150000+23170000+1200000+4280000+3550000+5800000</f>
        <v>85680500</v>
      </c>
      <c r="B50" s="19" t="s">
        <v>47</v>
      </c>
      <c r="C50" s="1" t="s">
        <v>103</v>
      </c>
      <c r="D50" s="27" t="s">
        <v>76</v>
      </c>
      <c r="E50" s="19" t="s">
        <v>47</v>
      </c>
    </row>
    <row r="51" spans="1:5" ht="21.75" customHeight="1">
      <c r="A51" s="28">
        <f>180000+3445000+1665760+2400000+10750000</f>
        <v>18440760</v>
      </c>
      <c r="B51" s="60">
        <v>186719.79</v>
      </c>
      <c r="C51" s="1" t="s">
        <v>104</v>
      </c>
      <c r="D51" s="27" t="s">
        <v>77</v>
      </c>
      <c r="E51" s="60">
        <v>186719.79</v>
      </c>
    </row>
    <row r="52" spans="1:5" ht="21.75" customHeight="1">
      <c r="A52" s="28">
        <v>6260000</v>
      </c>
      <c r="B52" s="16">
        <v>373470.87</v>
      </c>
      <c r="C52" s="1" t="s">
        <v>105</v>
      </c>
      <c r="D52" s="27" t="s">
        <v>78</v>
      </c>
      <c r="E52" s="16">
        <v>373470.87</v>
      </c>
    </row>
    <row r="53" spans="1:5" ht="21.75" customHeight="1">
      <c r="A53" s="28">
        <v>43977160</v>
      </c>
      <c r="B53" s="19" t="s">
        <v>47</v>
      </c>
      <c r="C53" s="1" t="s">
        <v>118</v>
      </c>
      <c r="D53" s="27" t="s">
        <v>117</v>
      </c>
      <c r="E53" s="19" t="s">
        <v>47</v>
      </c>
    </row>
    <row r="54" spans="1:5" ht="21.75" customHeight="1">
      <c r="A54" s="28">
        <v>36441700</v>
      </c>
      <c r="B54" s="19" t="s">
        <v>47</v>
      </c>
      <c r="C54" s="1" t="s">
        <v>106</v>
      </c>
      <c r="D54" s="27" t="s">
        <v>121</v>
      </c>
      <c r="E54" s="19" t="s">
        <v>47</v>
      </c>
    </row>
    <row r="55" spans="1:5" ht="21.75" customHeight="1">
      <c r="A55" s="28">
        <v>155714840</v>
      </c>
      <c r="B55" s="19" t="s">
        <v>47</v>
      </c>
      <c r="C55" s="1" t="s">
        <v>107</v>
      </c>
      <c r="D55" s="27" t="s">
        <v>122</v>
      </c>
      <c r="E55" s="19" t="s">
        <v>47</v>
      </c>
    </row>
    <row r="56" spans="1:5" ht="21.75" customHeight="1">
      <c r="A56" s="28">
        <f>30000+350000</f>
        <v>380000</v>
      </c>
      <c r="B56" s="19" t="s">
        <v>47</v>
      </c>
      <c r="C56" s="1" t="s">
        <v>119</v>
      </c>
      <c r="D56" s="27" t="s">
        <v>120</v>
      </c>
      <c r="E56" s="19" t="s">
        <v>47</v>
      </c>
    </row>
    <row r="57" spans="1:5" ht="21.75" customHeight="1">
      <c r="A57" s="28">
        <f>66500+1267600</f>
        <v>1334100</v>
      </c>
      <c r="B57" s="19" t="s">
        <v>47</v>
      </c>
      <c r="C57" s="1" t="s">
        <v>98</v>
      </c>
      <c r="D57" s="27" t="s">
        <v>125</v>
      </c>
      <c r="E57" s="19" t="s">
        <v>47</v>
      </c>
    </row>
    <row r="58" spans="1:5" ht="21.75" customHeight="1">
      <c r="A58" s="28">
        <f>30738500+2217600+2931600+1727500+173500</f>
        <v>37788700</v>
      </c>
      <c r="B58" s="19" t="s">
        <v>47</v>
      </c>
      <c r="C58" s="1" t="s">
        <v>99</v>
      </c>
      <c r="D58" s="27" t="s">
        <v>123</v>
      </c>
      <c r="E58" s="19" t="s">
        <v>47</v>
      </c>
    </row>
    <row r="59" spans="1:5" ht="21.75" customHeight="1">
      <c r="A59" s="28">
        <f>471000</f>
        <v>471000</v>
      </c>
      <c r="B59" s="19" t="s">
        <v>47</v>
      </c>
      <c r="C59" s="1" t="s">
        <v>100</v>
      </c>
      <c r="D59" s="27" t="s">
        <v>124</v>
      </c>
      <c r="E59" s="19" t="s">
        <v>47</v>
      </c>
    </row>
    <row r="60" spans="1:5" ht="21.75" customHeight="1">
      <c r="A60" s="16">
        <f>308500+792000</f>
        <v>1100500</v>
      </c>
      <c r="B60" s="16">
        <v>33500</v>
      </c>
      <c r="C60" s="1" t="s">
        <v>101</v>
      </c>
      <c r="D60" s="27" t="s">
        <v>82</v>
      </c>
      <c r="E60" s="16">
        <v>33500</v>
      </c>
    </row>
    <row r="61" spans="1:5" ht="21" customHeight="1">
      <c r="A61" s="16">
        <f>7420800+28000+5000000+12000</f>
        <v>12460800</v>
      </c>
      <c r="B61" s="19" t="s">
        <v>47</v>
      </c>
      <c r="C61" s="1" t="s">
        <v>103</v>
      </c>
      <c r="D61" s="27" t="s">
        <v>80</v>
      </c>
      <c r="E61" s="19" t="s">
        <v>47</v>
      </c>
    </row>
    <row r="62" spans="1:5" ht="21" customHeight="1">
      <c r="A62" s="16">
        <f>3425240+100000</f>
        <v>3525240</v>
      </c>
      <c r="B62" s="19" t="s">
        <v>47</v>
      </c>
      <c r="C62" s="1" t="s">
        <v>104</v>
      </c>
      <c r="D62" s="27" t="s">
        <v>88</v>
      </c>
      <c r="E62" s="19" t="s">
        <v>47</v>
      </c>
    </row>
    <row r="63" spans="1:5" ht="21" customHeight="1">
      <c r="A63" s="16">
        <v>130000</v>
      </c>
      <c r="B63" s="60">
        <v>8268.99</v>
      </c>
      <c r="C63" s="1" t="s">
        <v>105</v>
      </c>
      <c r="D63" s="27" t="s">
        <v>113</v>
      </c>
      <c r="E63" s="60">
        <v>8268.99</v>
      </c>
    </row>
    <row r="64" spans="1:5" ht="21" customHeight="1">
      <c r="A64" s="16">
        <f>641660+41698000+850000</f>
        <v>43189660</v>
      </c>
      <c r="B64" s="19" t="s">
        <v>47</v>
      </c>
      <c r="C64" s="1" t="s">
        <v>107</v>
      </c>
      <c r="D64" s="27" t="s">
        <v>83</v>
      </c>
      <c r="E64" s="19" t="s">
        <v>47</v>
      </c>
    </row>
    <row r="65" spans="1:5" ht="21" customHeight="1" thickBot="1">
      <c r="A65" s="37">
        <f>SUM(A45:A64)</f>
        <v>600000000</v>
      </c>
      <c r="B65" s="37">
        <f>SUM(B45:B64)</f>
        <v>3782445.9200000004</v>
      </c>
      <c r="C65" s="38"/>
      <c r="D65" s="39"/>
      <c r="E65" s="37">
        <f>SUM(E45:E64)</f>
        <v>3782445.9200000004</v>
      </c>
    </row>
    <row r="66" spans="1:5" ht="21" customHeight="1" thickTop="1">
      <c r="A66" s="21"/>
      <c r="B66" s="16">
        <v>15000</v>
      </c>
      <c r="C66" s="1" t="s">
        <v>96</v>
      </c>
      <c r="D66" s="27" t="s">
        <v>60</v>
      </c>
      <c r="E66" s="16">
        <v>15000</v>
      </c>
    </row>
    <row r="67" spans="1:5" ht="21" customHeight="1">
      <c r="A67" s="21" t="s">
        <v>3</v>
      </c>
      <c r="B67" s="16">
        <v>30419058.85</v>
      </c>
      <c r="C67" s="1" t="s">
        <v>109</v>
      </c>
      <c r="D67" s="18" t="s">
        <v>32</v>
      </c>
      <c r="E67" s="60">
        <v>30419058.85</v>
      </c>
    </row>
    <row r="68" spans="1:7" ht="21" customHeight="1">
      <c r="A68" s="21"/>
      <c r="B68" s="20">
        <v>297550</v>
      </c>
      <c r="C68" s="1" t="s">
        <v>94</v>
      </c>
      <c r="D68" s="18" t="s">
        <v>91</v>
      </c>
      <c r="E68" s="60">
        <v>297550</v>
      </c>
      <c r="G68" s="59"/>
    </row>
    <row r="69" spans="1:5" ht="21" customHeight="1">
      <c r="A69" s="21"/>
      <c r="B69" s="20">
        <v>16506000</v>
      </c>
      <c r="C69" s="1" t="s">
        <v>64</v>
      </c>
      <c r="D69" s="18" t="s">
        <v>30</v>
      </c>
      <c r="E69" s="20">
        <v>16506000</v>
      </c>
    </row>
    <row r="70" spans="1:5" ht="21" customHeight="1">
      <c r="A70" s="21"/>
      <c r="B70" s="20">
        <v>2958523.14</v>
      </c>
      <c r="C70" s="15" t="s">
        <v>95</v>
      </c>
      <c r="D70" s="18" t="s">
        <v>65</v>
      </c>
      <c r="E70" s="60">
        <v>2958523.14</v>
      </c>
    </row>
    <row r="71" spans="1:5" ht="21" customHeight="1">
      <c r="A71" s="21" t="s">
        <v>3</v>
      </c>
      <c r="B71" s="16">
        <v>383493.25</v>
      </c>
      <c r="C71" s="1" t="s">
        <v>48</v>
      </c>
      <c r="D71" s="27" t="s">
        <v>31</v>
      </c>
      <c r="E71" s="60">
        <v>383493.25</v>
      </c>
    </row>
    <row r="72" spans="1:5" ht="21" customHeight="1">
      <c r="A72" s="21"/>
      <c r="B72" s="16">
        <v>784.5</v>
      </c>
      <c r="C72" s="1" t="s">
        <v>108</v>
      </c>
      <c r="D72" s="27" t="s">
        <v>56</v>
      </c>
      <c r="E72" s="60">
        <v>784.5</v>
      </c>
    </row>
    <row r="73" spans="1:5" ht="21" customHeight="1">
      <c r="A73" s="21"/>
      <c r="B73" s="20"/>
      <c r="D73" s="18"/>
      <c r="E73" s="60"/>
    </row>
    <row r="74" spans="1:5" ht="21.75" customHeight="1">
      <c r="A74" s="21"/>
      <c r="B74" s="34">
        <f>SUM(B66:B73)</f>
        <v>50580409.74</v>
      </c>
      <c r="C74" s="29"/>
      <c r="D74" s="18"/>
      <c r="E74" s="36">
        <f>SUM(E66:E73)</f>
        <v>50580409.74</v>
      </c>
    </row>
    <row r="75" spans="1:5" ht="19.5" customHeight="1">
      <c r="A75" s="22"/>
      <c r="B75" s="35">
        <f>B65+B74</f>
        <v>54362855.660000004</v>
      </c>
      <c r="C75" s="62" t="s">
        <v>34</v>
      </c>
      <c r="D75" s="30"/>
      <c r="E75" s="34">
        <f>E65+E74</f>
        <v>54362855.660000004</v>
      </c>
    </row>
    <row r="76" spans="1:5" ht="19.5" customHeight="1">
      <c r="A76" s="26"/>
      <c r="B76" s="31">
        <f>B31-B75</f>
        <v>6648834.6000000015</v>
      </c>
      <c r="C76" s="6" t="s">
        <v>93</v>
      </c>
      <c r="D76" s="30"/>
      <c r="E76" s="31">
        <f>E31-E75</f>
        <v>6648834.6000000015</v>
      </c>
    </row>
    <row r="77" spans="1:5" ht="20.25" customHeight="1">
      <c r="A77" s="26"/>
      <c r="B77" s="33">
        <f>B10+B31-B75</f>
        <v>825046149.07</v>
      </c>
      <c r="C77" s="63" t="s">
        <v>33</v>
      </c>
      <c r="D77" s="32"/>
      <c r="E77" s="33">
        <f>E10+E31-E75</f>
        <v>825046149.07</v>
      </c>
    </row>
    <row r="85" ht="21">
      <c r="E85" s="49"/>
    </row>
    <row r="86" spans="2:5" ht="21">
      <c r="B86" s="48"/>
      <c r="E86" s="49"/>
    </row>
    <row r="87" ht="21">
      <c r="E87" s="49">
        <f>E77-B77</f>
        <v>0</v>
      </c>
    </row>
  </sheetData>
  <sheetProtection/>
  <mergeCells count="4">
    <mergeCell ref="A4:E4"/>
    <mergeCell ref="A7:B7"/>
    <mergeCell ref="A41:B41"/>
    <mergeCell ref="A39:E39"/>
  </mergeCells>
  <printOptions/>
  <pageMargins left="0.82" right="0.24" top="0.2" bottom="0" header="0.2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2013-01-30T06:58:37Z</cp:lastPrinted>
  <dcterms:created xsi:type="dcterms:W3CDTF">2000-08-08T09:18:48Z</dcterms:created>
  <dcterms:modified xsi:type="dcterms:W3CDTF">2013-04-11T04:42:25Z</dcterms:modified>
  <cp:category/>
  <cp:version/>
  <cp:contentType/>
  <cp:contentStatus/>
</cp:coreProperties>
</file>